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mirs\אתר אינטרנט\אפיון אתר אגודה\פוטר\דוחות ותקנונים\תרומת השקעות בנוסטרו\2020\"/>
    </mc:Choice>
  </mc:AlternateContent>
  <workbookProtection workbookPassword="ED5B" lockStructure="1"/>
  <bookViews>
    <workbookView xWindow="0" yWindow="0" windowWidth="28800" windowHeight="11850"/>
  </bookViews>
  <sheets>
    <sheet name="פרסום תשואה 30.9.2020" sheetId="2" r:id="rId1"/>
  </sheets>
  <definedNames>
    <definedName name="_xlnm.Print_Area" localSheetId="0">'פרסום תשואה 30.9.2020'!$B$1:$Z$54</definedName>
    <definedName name="Years">#REF!</definedName>
  </definedNames>
  <calcPr calcId="152511"/>
</workbook>
</file>

<file path=xl/calcChain.xml><?xml version="1.0" encoding="utf-8"?>
<calcChain xmlns="http://schemas.openxmlformats.org/spreadsheetml/2006/main">
  <c r="S17" i="2" l="1"/>
  <c r="S18" i="2"/>
  <c r="P49" i="2" l="1"/>
  <c r="O50" i="2"/>
  <c r="O48" i="2" s="1"/>
  <c r="P48" i="2" s="1"/>
  <c r="S28" i="2"/>
  <c r="R29" i="2"/>
  <c r="S53" i="2"/>
  <c r="R54" i="2"/>
  <c r="O53" i="2"/>
  <c r="S21" i="2"/>
  <c r="S29" i="2" s="1"/>
  <c r="S27" i="2" s="1"/>
  <c r="T27" i="2" s="1"/>
  <c r="S46" i="2"/>
  <c r="T37" i="2" s="1"/>
  <c r="R38" i="2"/>
  <c r="R42" i="2"/>
  <c r="R46" i="2"/>
  <c r="P36" i="2"/>
  <c r="R36" i="2" s="1"/>
  <c r="P38" i="2"/>
  <c r="P39" i="2"/>
  <c r="R39" i="2" s="1"/>
  <c r="P40" i="2"/>
  <c r="R40" i="2" s="1"/>
  <c r="P42" i="2"/>
  <c r="P43" i="2"/>
  <c r="R43" i="2" s="1"/>
  <c r="P44" i="2"/>
  <c r="R44" i="2" s="1"/>
  <c r="P46" i="2"/>
  <c r="P35" i="2"/>
  <c r="R35" i="2" s="1"/>
  <c r="P34" i="2"/>
  <c r="R34" i="2" s="1"/>
  <c r="O46" i="2"/>
  <c r="O54" i="2" s="1"/>
  <c r="O52" i="2" s="1"/>
  <c r="P52" i="2" s="1"/>
  <c r="R52" i="2" s="1"/>
  <c r="P53" i="2" l="1"/>
  <c r="R53" i="2" s="1"/>
  <c r="T43" i="2"/>
  <c r="T16" i="2"/>
  <c r="T38" i="2"/>
  <c r="T17" i="2"/>
  <c r="P45" i="2"/>
  <c r="R45" i="2" s="1"/>
  <c r="P41" i="2"/>
  <c r="R41" i="2" s="1"/>
  <c r="P37" i="2"/>
  <c r="R37" i="2" s="1"/>
  <c r="S25" i="2"/>
  <c r="T21" i="2"/>
  <c r="T28" i="2"/>
  <c r="T10" i="2"/>
  <c r="T44" i="2"/>
  <c r="T11" i="2"/>
  <c r="T42" i="2"/>
  <c r="T36" i="2"/>
  <c r="T12" i="2"/>
  <c r="T18" i="2"/>
  <c r="S54" i="2"/>
  <c r="S50" i="2"/>
  <c r="T34" i="2"/>
  <c r="T41" i="2"/>
  <c r="T35" i="2"/>
  <c r="T13" i="2"/>
  <c r="T19" i="2"/>
  <c r="T46" i="2"/>
  <c r="T40" i="2"/>
  <c r="T14" i="2"/>
  <c r="T20" i="2"/>
  <c r="T45" i="2"/>
  <c r="T39" i="2"/>
  <c r="T9" i="2"/>
  <c r="T15" i="2"/>
  <c r="Q53" i="2"/>
  <c r="Q52" i="2"/>
  <c r="O28" i="2"/>
  <c r="Q49" i="2"/>
  <c r="Q50" i="2"/>
  <c r="Q48" i="2"/>
  <c r="Q35" i="2"/>
  <c r="Q36" i="2"/>
  <c r="Q37" i="2"/>
  <c r="Q38" i="2"/>
  <c r="Q39" i="2"/>
  <c r="Q40" i="2"/>
  <c r="Q41" i="2"/>
  <c r="Q42" i="2"/>
  <c r="Q43" i="2"/>
  <c r="Q44" i="2"/>
  <c r="Q45" i="2"/>
  <c r="Q46" i="2"/>
  <c r="Q34" i="2"/>
  <c r="Q15" i="2"/>
  <c r="Q17" i="2"/>
  <c r="Q19" i="2"/>
  <c r="O27" i="2"/>
  <c r="O24" i="2"/>
  <c r="O23" i="2"/>
  <c r="O10" i="2"/>
  <c r="O11" i="2"/>
  <c r="O12" i="2"/>
  <c r="O13" i="2"/>
  <c r="O14" i="2"/>
  <c r="O15" i="2"/>
  <c r="O16" i="2"/>
  <c r="O17" i="2"/>
  <c r="O18" i="2"/>
  <c r="Q18" i="2" s="1"/>
  <c r="O19" i="2"/>
  <c r="O20" i="2"/>
  <c r="O9" i="2"/>
  <c r="Q14" i="2" l="1"/>
  <c r="P14" i="2"/>
  <c r="R14" i="2" s="1"/>
  <c r="Q27" i="2"/>
  <c r="Q23" i="2"/>
  <c r="R23" i="2" s="1"/>
  <c r="Q20" i="2"/>
  <c r="Q16" i="2"/>
  <c r="Q12" i="2"/>
  <c r="P19" i="2"/>
  <c r="R19" i="2" s="1"/>
  <c r="Q11" i="2"/>
  <c r="Q24" i="2"/>
  <c r="R24" i="2" s="1"/>
  <c r="R48" i="2"/>
  <c r="P18" i="2"/>
  <c r="R18" i="2" s="1"/>
  <c r="Q10" i="2"/>
  <c r="Q13" i="2"/>
  <c r="P13" i="2"/>
  <c r="R13" i="2" s="1"/>
  <c r="R49" i="2"/>
  <c r="T24" i="2"/>
  <c r="S23" i="2"/>
  <c r="T23" i="2" s="1"/>
  <c r="S52" i="2"/>
  <c r="T52" i="2" s="1"/>
  <c r="T53" i="2"/>
  <c r="T49" i="2"/>
  <c r="S48" i="2"/>
  <c r="T48" i="2" s="1"/>
  <c r="Q54" i="2"/>
  <c r="Q9" i="2"/>
  <c r="Q28" i="2"/>
  <c r="N23" i="2"/>
  <c r="N12" i="2"/>
  <c r="N13" i="2"/>
  <c r="N16" i="2"/>
  <c r="N17" i="2"/>
  <c r="N20" i="2"/>
  <c r="N21" i="2"/>
  <c r="M29" i="2"/>
  <c r="N29" i="2" s="1"/>
  <c r="K28" i="2"/>
  <c r="K27" i="2"/>
  <c r="K29" i="2" s="1"/>
  <c r="I29" i="2"/>
  <c r="J29" i="2" s="1"/>
  <c r="L29" i="2" s="1"/>
  <c r="I28" i="2"/>
  <c r="I27" i="2"/>
  <c r="J27" i="2" s="1"/>
  <c r="L27" i="2" s="1"/>
  <c r="M25" i="2"/>
  <c r="N24" i="2" s="1"/>
  <c r="K23" i="2"/>
  <c r="I24" i="2"/>
  <c r="I23" i="2"/>
  <c r="M21" i="2"/>
  <c r="N11" i="2" s="1"/>
  <c r="K10" i="2"/>
  <c r="K14" i="2"/>
  <c r="K18" i="2"/>
  <c r="I10" i="2"/>
  <c r="I11" i="2"/>
  <c r="K11" i="2" s="1"/>
  <c r="I12" i="2"/>
  <c r="K12" i="2" s="1"/>
  <c r="I13" i="2"/>
  <c r="I14" i="2"/>
  <c r="I15" i="2"/>
  <c r="K15" i="2" s="1"/>
  <c r="I16" i="2"/>
  <c r="K16" i="2" s="1"/>
  <c r="I17" i="2"/>
  <c r="I18" i="2"/>
  <c r="I19" i="2"/>
  <c r="K19" i="2" s="1"/>
  <c r="I20" i="2"/>
  <c r="K20" i="2" s="1"/>
  <c r="I9" i="2"/>
  <c r="N52" i="2"/>
  <c r="L53" i="2"/>
  <c r="L54" i="2"/>
  <c r="J53" i="2"/>
  <c r="J52" i="2"/>
  <c r="L52" i="2" s="1"/>
  <c r="J48" i="2"/>
  <c r="L48" i="2" s="1"/>
  <c r="J35" i="2"/>
  <c r="L35" i="2" s="1"/>
  <c r="J36" i="2"/>
  <c r="L36" i="2" s="1"/>
  <c r="J39" i="2"/>
  <c r="L39" i="2" s="1"/>
  <c r="J40" i="2"/>
  <c r="L40" i="2" s="1"/>
  <c r="J43" i="2"/>
  <c r="L43" i="2" s="1"/>
  <c r="J44" i="2"/>
  <c r="L44" i="2" s="1"/>
  <c r="J46" i="2"/>
  <c r="L46" i="2" s="1"/>
  <c r="M54" i="2"/>
  <c r="N54" i="2" s="1"/>
  <c r="M50" i="2"/>
  <c r="N50" i="2" s="1"/>
  <c r="K54" i="2"/>
  <c r="K53" i="2"/>
  <c r="K52" i="2"/>
  <c r="K49" i="2"/>
  <c r="K50" i="2" s="1"/>
  <c r="K48" i="2"/>
  <c r="I54" i="2"/>
  <c r="O29" i="2" s="1"/>
  <c r="Q29" i="2" s="1"/>
  <c r="I50" i="2"/>
  <c r="O25" i="2" s="1"/>
  <c r="Q25" i="2" s="1"/>
  <c r="M46" i="2"/>
  <c r="N41" i="2" s="1"/>
  <c r="K35" i="2"/>
  <c r="K36" i="2"/>
  <c r="K37" i="2"/>
  <c r="K38" i="2"/>
  <c r="K39" i="2"/>
  <c r="K40" i="2"/>
  <c r="K41" i="2"/>
  <c r="K42" i="2"/>
  <c r="K43" i="2"/>
  <c r="K44" i="2"/>
  <c r="K45" i="2"/>
  <c r="K34" i="2"/>
  <c r="K46" i="2" s="1"/>
  <c r="I46" i="2"/>
  <c r="O21" i="2" s="1"/>
  <c r="J13" i="2" l="1"/>
  <c r="L13" i="2" s="1"/>
  <c r="N39" i="2"/>
  <c r="I21" i="2"/>
  <c r="J28" i="2"/>
  <c r="L28" i="2" s="1"/>
  <c r="N42" i="2"/>
  <c r="J49" i="2"/>
  <c r="L49" i="2" s="1"/>
  <c r="N48" i="2"/>
  <c r="K17" i="2"/>
  <c r="K13" i="2"/>
  <c r="P21" i="2"/>
  <c r="R21" i="2" s="1"/>
  <c r="Q21" i="2"/>
  <c r="N45" i="2"/>
  <c r="N37" i="2"/>
  <c r="J34" i="2"/>
  <c r="L34" i="2" s="1"/>
  <c r="J38" i="2"/>
  <c r="L38" i="2" s="1"/>
  <c r="N44" i="2"/>
  <c r="N40" i="2"/>
  <c r="N36" i="2"/>
  <c r="J45" i="2"/>
  <c r="L45" i="2" s="1"/>
  <c r="J41" i="2"/>
  <c r="L41" i="2" s="1"/>
  <c r="J37" i="2"/>
  <c r="L37" i="2" s="1"/>
  <c r="J50" i="2"/>
  <c r="L50" i="2" s="1"/>
  <c r="N49" i="2"/>
  <c r="N53" i="2"/>
  <c r="K24" i="2"/>
  <c r="K25" i="2" s="1"/>
  <c r="J20" i="2"/>
  <c r="L20" i="2" s="1"/>
  <c r="J16" i="2"/>
  <c r="L16" i="2" s="1"/>
  <c r="J12" i="2"/>
  <c r="L12" i="2" s="1"/>
  <c r="N9" i="2"/>
  <c r="N18" i="2"/>
  <c r="N14" i="2"/>
  <c r="N10" i="2"/>
  <c r="N27" i="2"/>
  <c r="P24" i="2"/>
  <c r="P15" i="2"/>
  <c r="R15" i="2" s="1"/>
  <c r="P16" i="2"/>
  <c r="R16" i="2" s="1"/>
  <c r="P23" i="2"/>
  <c r="N43" i="2"/>
  <c r="N28" i="2"/>
  <c r="P28" i="2"/>
  <c r="R28" i="2" s="1"/>
  <c r="P11" i="2"/>
  <c r="R11" i="2" s="1"/>
  <c r="P12" i="2"/>
  <c r="R12" i="2" s="1"/>
  <c r="P20" i="2"/>
  <c r="R20" i="2" s="1"/>
  <c r="P17" i="2"/>
  <c r="R17" i="2" s="1"/>
  <c r="N34" i="2"/>
  <c r="H34" i="2" s="1"/>
  <c r="N35" i="2"/>
  <c r="N46" i="2"/>
  <c r="N38" i="2"/>
  <c r="K9" i="2"/>
  <c r="I25" i="2"/>
  <c r="J24" i="2" s="1"/>
  <c r="L24" i="2" s="1"/>
  <c r="N25" i="2"/>
  <c r="J42" i="2"/>
  <c r="L42" i="2" s="1"/>
  <c r="N19" i="2"/>
  <c r="N15" i="2"/>
  <c r="P10" i="2"/>
  <c r="R10" i="2" s="1"/>
  <c r="P27" i="2"/>
  <c r="R27" i="2" s="1"/>
  <c r="P9" i="2"/>
  <c r="R9" i="2" s="1"/>
  <c r="E53" i="2"/>
  <c r="E52" i="2"/>
  <c r="E49" i="2"/>
  <c r="E48" i="2"/>
  <c r="E35" i="2"/>
  <c r="E36" i="2"/>
  <c r="E37" i="2"/>
  <c r="E38" i="2"/>
  <c r="E39" i="2"/>
  <c r="E40" i="2"/>
  <c r="E41" i="2"/>
  <c r="E42" i="2"/>
  <c r="E43" i="2"/>
  <c r="E44" i="2"/>
  <c r="E45" i="2"/>
  <c r="E34" i="2"/>
  <c r="F29" i="2"/>
  <c r="F25" i="2"/>
  <c r="F21" i="2"/>
  <c r="E28" i="2"/>
  <c r="E27" i="2"/>
  <c r="E24" i="2"/>
  <c r="E23" i="2"/>
  <c r="E10" i="2"/>
  <c r="E11" i="2"/>
  <c r="E12" i="2"/>
  <c r="E13" i="2"/>
  <c r="E14" i="2"/>
  <c r="E15" i="2"/>
  <c r="E16" i="2"/>
  <c r="E17" i="2"/>
  <c r="E18" i="2"/>
  <c r="E19" i="2"/>
  <c r="E20" i="2"/>
  <c r="E9" i="2"/>
  <c r="K21" i="2" l="1"/>
  <c r="J21" i="2"/>
  <c r="L21" i="2" s="1"/>
  <c r="J10" i="2"/>
  <c r="L10" i="2" s="1"/>
  <c r="J19" i="2"/>
  <c r="L19" i="2" s="1"/>
  <c r="J14" i="2"/>
  <c r="L14" i="2" s="1"/>
  <c r="J15" i="2"/>
  <c r="L15" i="2" s="1"/>
  <c r="J18" i="2"/>
  <c r="L18" i="2" s="1"/>
  <c r="J11" i="2"/>
  <c r="L11" i="2" s="1"/>
  <c r="J17" i="2"/>
  <c r="L17" i="2" s="1"/>
  <c r="J23" i="2"/>
  <c r="L23" i="2" s="1"/>
  <c r="J25" i="2"/>
  <c r="L25" i="2" s="1"/>
  <c r="J9" i="2"/>
  <c r="L9" i="2" s="1"/>
  <c r="G54" i="2"/>
  <c r="E54" i="2"/>
  <c r="C54" i="2"/>
  <c r="G50" i="2"/>
  <c r="E50" i="2"/>
  <c r="C50" i="2"/>
  <c r="G46" i="2"/>
  <c r="E46" i="2"/>
  <c r="C46" i="2"/>
  <c r="G29" i="2" l="1"/>
  <c r="G21" i="2"/>
  <c r="H53" i="2" l="1"/>
  <c r="H52" i="2"/>
  <c r="H44" i="2"/>
  <c r="H40" i="2"/>
  <c r="H36" i="2"/>
  <c r="H42" i="2"/>
  <c r="H38" i="2"/>
  <c r="H43" i="2"/>
  <c r="H39" i="2"/>
  <c r="H35" i="2"/>
  <c r="H45" i="2"/>
  <c r="H41" i="2"/>
  <c r="H37" i="2"/>
  <c r="H27" i="2"/>
  <c r="H28" i="2"/>
  <c r="H15" i="2"/>
  <c r="H12" i="2"/>
  <c r="H20" i="2"/>
  <c r="H13" i="2"/>
  <c r="H17" i="2"/>
  <c r="H9" i="2"/>
  <c r="H10" i="2"/>
  <c r="H14" i="2"/>
  <c r="H18" i="2"/>
  <c r="H11" i="2"/>
  <c r="H19" i="2"/>
  <c r="H16" i="2"/>
  <c r="H54" i="2" l="1"/>
  <c r="H29" i="2"/>
  <c r="E29" i="2" l="1"/>
  <c r="C29" i="2"/>
  <c r="G25" i="2"/>
  <c r="E25" i="2"/>
  <c r="C25" i="2"/>
  <c r="E21" i="2"/>
  <c r="C21" i="2"/>
  <c r="D38" i="2" l="1"/>
  <c r="F38" i="2" s="1"/>
  <c r="D42" i="2"/>
  <c r="F42" i="2" s="1"/>
  <c r="D34" i="2"/>
  <c r="F34" i="2" s="1"/>
  <c r="D11" i="2"/>
  <c r="F11" i="2" s="1"/>
  <c r="D15" i="2"/>
  <c r="F15" i="2" s="1"/>
  <c r="D19" i="2"/>
  <c r="F19" i="2" s="1"/>
  <c r="D12" i="2"/>
  <c r="F12" i="2" s="1"/>
  <c r="D20" i="2"/>
  <c r="F20" i="2" s="1"/>
  <c r="D49" i="2"/>
  <c r="F49" i="2" s="1"/>
  <c r="D36" i="2"/>
  <c r="F36" i="2" s="1"/>
  <c r="D13" i="2"/>
  <c r="F13" i="2" s="1"/>
  <c r="D35" i="2"/>
  <c r="F35" i="2" s="1"/>
  <c r="D39" i="2"/>
  <c r="F39" i="2" s="1"/>
  <c r="D43" i="2"/>
  <c r="F43" i="2" s="1"/>
  <c r="D24" i="2"/>
  <c r="F24" i="2" s="1"/>
  <c r="D16" i="2"/>
  <c r="F16" i="2" s="1"/>
  <c r="D44" i="2"/>
  <c r="F44" i="2" s="1"/>
  <c r="D23" i="2"/>
  <c r="F23" i="2" s="1"/>
  <c r="D17" i="2"/>
  <c r="F17" i="2" s="1"/>
  <c r="D48" i="2"/>
  <c r="F48" i="2" s="1"/>
  <c r="D37" i="2"/>
  <c r="F37" i="2" s="1"/>
  <c r="D41" i="2"/>
  <c r="F41" i="2" s="1"/>
  <c r="D45" i="2"/>
  <c r="F45" i="2" s="1"/>
  <c r="D14" i="2"/>
  <c r="F14" i="2" s="1"/>
  <c r="D18" i="2"/>
  <c r="F18" i="2" s="1"/>
  <c r="D9" i="2"/>
  <c r="F9" i="2" s="1"/>
  <c r="D40" i="2"/>
  <c r="F40" i="2" s="1"/>
  <c r="D10" i="2"/>
  <c r="F10" i="2" s="1"/>
  <c r="D53" i="2"/>
  <c r="F53" i="2" s="1"/>
  <c r="D28" i="2"/>
  <c r="F28" i="2" s="1"/>
  <c r="D27" i="2"/>
  <c r="F27" i="2" s="1"/>
  <c r="D52" i="2"/>
  <c r="F52" i="2" s="1"/>
  <c r="H49" i="2"/>
  <c r="H48" i="2"/>
  <c r="H24" i="2"/>
  <c r="H23" i="2"/>
  <c r="F50" i="2" l="1"/>
  <c r="F54" i="2"/>
  <c r="H50" i="2"/>
  <c r="H25" i="2"/>
</calcChain>
</file>

<file path=xl/sharedStrings.xml><?xml version="1.0" encoding="utf-8"?>
<sst xmlns="http://schemas.openxmlformats.org/spreadsheetml/2006/main" count="125" uniqueCount="33">
  <si>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</si>
  <si>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</si>
  <si>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</si>
  <si>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</si>
  <si>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</si>
  <si>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</si>
  <si>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</si>
  <si>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</si>
  <si>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</si>
  <si>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</si>
  <si>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</si>
  <si>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</si>
  <si>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</si>
  <si>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</si>
  <si>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</si>
  <si>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</si>
  <si>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</si>
  <si>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</si>
  <si>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</si>
  <si>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</si>
  <si>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</si>
  <si>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</si>
  <si>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</t>
  </si>
  <si>
    <t>רבעון 4</t>
  </si>
  <si>
    <t>רבעון 3</t>
  </si>
  <si>
    <t>רבעון 2</t>
  </si>
  <si>
    <t>שם חברה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</si>
  <si>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</si>
  <si>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</si>
  <si>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</si>
  <si>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</si>
  <si>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נתונים לרבעון 2 בשנת :</t>
  </si>
  <si>
    <t>ביטוח חקלאי אגודה שיתופית מרכזית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</si>
</sst>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 * #,##0.00_ ;_ * \-#,##0.00_ ;_ * &quot;-&quot;??_ ;_ @_ "/>
    <numFmt numFmtId="164" formatCode="_(* #,##0_);_(* \(#,##0\);_(* &quot;-&quot;_);_(@_)"/>
    <numFmt numFmtId="165" formatCode="0.0%"/>
    <numFmt numFmtId="166" formatCode="#,##0_ ;[Red]\-#,##0\ "/>
    <numFmt numFmtId="167" formatCode="_ * #,##0.00%_ ;_*\ \(#,##0.0%\)_ ;_ * &quot;-&quot;??_ ;_ @_ "/>
    <numFmt numFmtId="168" formatCode="_ [$₪-40D]\ * #,##0.00_ ;_ [$₪-40D]\ * \-#,##0.00_ ;_ [$₪-40D]\ * &quot;-&quot;??_ ;_ @_ "/>
    <numFmt numFmtId="169" formatCode="[Color43]0.00%;[Color3]\-0.00%"/>
    <numFmt numFmtId="170" formatCode="[Color51]0.0%;[Color3]\-0.0%"/>
    <numFmt numFmtId="171" formatCode="dd\ \בmmmm\ yyyy\ "/>
    <numFmt numFmtId="172" formatCode="dd\.mm\.yy"/>
    <numFmt numFmtId="173" formatCode="dd\.mm\.yyyy"/>
    <numFmt numFmtId="174" formatCode="[Color10]#,##0_);[Color30]#,##0_)"/>
    <numFmt numFmtId="175" formatCode="[Color10]\(#,##0\);[Color30]#,##0_)"/>
    <numFmt numFmtId="176" formatCode="[Color10]#,##0_);[Color30]\(#,##0\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  <font>
      <sz val="11"/>
      <color rgb="FFFF0000"/>
      <name val="David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0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9" fontId="5" fillId="0" borderId="0">
      <alignment horizontal="right"/>
      <protection hidden="1"/>
    </xf>
    <xf numFmtId="170" fontId="5" fillId="0" borderId="0">
      <alignment horizontal="right"/>
      <protection hidden="1"/>
    </xf>
    <xf numFmtId="169" fontId="5" fillId="0" borderId="0">
      <alignment horizontal="right"/>
      <protection hidden="1"/>
    </xf>
    <xf numFmtId="0" fontId="3" fillId="0" borderId="0"/>
    <xf numFmtId="171" fontId="5" fillId="0" borderId="0">
      <alignment horizontal="right"/>
      <protection hidden="1"/>
    </xf>
    <xf numFmtId="172" fontId="5" fillId="0" borderId="0">
      <alignment horizontal="right"/>
      <protection locked="0"/>
    </xf>
    <xf numFmtId="173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4" fontId="5" fillId="0" borderId="0">
      <alignment horizontal="right"/>
      <protection hidden="1"/>
    </xf>
    <xf numFmtId="175" fontId="5" fillId="0" borderId="0">
      <alignment horizontal="right"/>
      <protection hidden="1"/>
    </xf>
    <xf numFmtId="174" fontId="5" fillId="0" borderId="0">
      <alignment horizontal="right"/>
      <protection hidden="1"/>
    </xf>
    <xf numFmtId="176" fontId="5" fillId="0" borderId="0">
      <alignment horizontal="right"/>
      <protection hidden="1"/>
    </xf>
    <xf numFmtId="176" fontId="5" fillId="0" borderId="0">
      <alignment horizontal="right"/>
      <protection locked="0"/>
    </xf>
    <xf numFmtId="37" fontId="5" fillId="0" borderId="0">
      <alignment horizontal="right"/>
      <protection hidden="1"/>
    </xf>
    <xf numFmtId="174" fontId="5" fillId="0" borderId="0">
      <alignment horizontal="right"/>
      <protection hidden="1"/>
    </xf>
    <xf numFmtId="174" fontId="5" fillId="0" borderId="0">
      <alignment horizontal="right"/>
      <protection hidden="1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19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1" fontId="5" fillId="0" borderId="0">
      <alignment horizontal="right" readingOrder="2"/>
      <protection hidden="1"/>
    </xf>
    <xf numFmtId="0" fontId="2" fillId="0" borderId="0">
      <alignment horizontal="right" wrapText="1"/>
    </xf>
  </cellStyleXfs>
  <cellXfs count="75">
    <xf numFmtId="0" fontId="0" fillId="0" borderId="0" xfId="0"/>
    <xf numFmtId="0" fontId="2" fillId="0" borderId="0" xfId="0" applyFont="1"/>
    <xf numFmtId="0" fontId="4" fillId="4" borderId="5" xfId="2" applyFont="1" applyFill="1" applyBorder="1"/>
    <xf numFmtId="165" fontId="6" fillId="0" borderId="0" xfId="2" applyNumberFormat="1" applyFont="1" applyFill="1"/>
    <xf numFmtId="166" fontId="6" fillId="0" borderId="0" xfId="2" applyNumberFormat="1" applyFont="1" applyFill="1"/>
    <xf numFmtId="0" fontId="6" fillId="0" borderId="0" xfId="2" applyFont="1" applyFill="1"/>
    <xf numFmtId="0" fontId="4" fillId="4" borderId="6" xfId="2" applyFont="1" applyFill="1" applyBorder="1"/>
    <xf numFmtId="167" fontId="6" fillId="0" borderId="0" xfId="2" applyNumberFormat="1" applyFont="1" applyFill="1"/>
    <xf numFmtId="166" fontId="6" fillId="0" borderId="0" xfId="1" applyNumberFormat="1" applyFont="1" applyFill="1" applyBorder="1"/>
    <xf numFmtId="0" fontId="7" fillId="0" borderId="0" xfId="3" applyFont="1"/>
    <xf numFmtId="0" fontId="4" fillId="4" borderId="9" xfId="2" applyFont="1" applyFill="1" applyBorder="1"/>
    <xf numFmtId="0" fontId="4" fillId="4" borderId="10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7" xfId="2" applyFont="1" applyFill="1" applyBorder="1" applyAlignment="1">
      <alignment horizontal="center" vertical="center" readingOrder="2"/>
    </xf>
    <xf numFmtId="0" fontId="9" fillId="4" borderId="2" xfId="2" applyFont="1" applyFill="1" applyBorder="1" applyAlignment="1">
      <alignment horizontal="center" vertical="center" readingOrder="2"/>
    </xf>
    <xf numFmtId="1" fontId="10" fillId="0" borderId="0" xfId="2" applyNumberFormat="1" applyFont="1" applyFill="1" applyBorder="1" applyAlignment="1">
      <alignment horizontal="center"/>
    </xf>
    <xf numFmtId="0" fontId="11" fillId="0" borderId="0" xfId="3" applyFont="1"/>
    <xf numFmtId="2" fontId="6" fillId="0" borderId="0" xfId="2" applyNumberFormat="1" applyFont="1" applyFill="1"/>
    <xf numFmtId="168" fontId="6" fillId="0" borderId="0" xfId="2" applyNumberFormat="1" applyFont="1" applyFill="1" applyBorder="1"/>
    <xf numFmtId="0" fontId="12" fillId="0" borderId="0" xfId="0" applyFont="1" applyBorder="1"/>
    <xf numFmtId="0" fontId="12" fillId="0" borderId="0" xfId="0" applyFont="1" applyAlignment="1">
      <alignment horizontal="right" readingOrder="2"/>
    </xf>
    <xf numFmtId="0" fontId="12" fillId="0" borderId="0" xfId="0" applyFont="1"/>
    <xf numFmtId="166" fontId="2" fillId="0" borderId="0" xfId="0" applyNumberFormat="1" applyFont="1"/>
    <xf numFmtId="0" fontId="4" fillId="4" borderId="14" xfId="2" applyFont="1" applyFill="1" applyBorder="1"/>
    <xf numFmtId="0" fontId="4" fillId="4" borderId="16" xfId="2" applyFont="1" applyFill="1" applyBorder="1"/>
    <xf numFmtId="166" fontId="8" fillId="3" borderId="17" xfId="1" applyNumberFormat="1" applyFont="1" applyFill="1" applyBorder="1" applyAlignment="1">
      <alignment horizontal="right" vertical="center"/>
    </xf>
    <xf numFmtId="165" fontId="8" fillId="3" borderId="18" xfId="4" applyNumberFormat="1" applyFont="1" applyFill="1" applyBorder="1" applyAlignment="1">
      <alignment horizontal="right" vertical="center"/>
    </xf>
    <xf numFmtId="165" fontId="6" fillId="3" borderId="18" xfId="1" applyNumberFormat="1" applyFont="1" applyFill="1" applyBorder="1" applyAlignment="1">
      <alignment horizontal="right"/>
    </xf>
    <xf numFmtId="166" fontId="4" fillId="2" borderId="17" xfId="1" applyNumberFormat="1" applyFont="1" applyFill="1" applyBorder="1" applyAlignment="1">
      <alignment horizontal="right"/>
    </xf>
    <xf numFmtId="165" fontId="6" fillId="2" borderId="18" xfId="1" applyNumberFormat="1" applyFont="1" applyFill="1" applyBorder="1" applyAlignment="1">
      <alignment horizontal="right"/>
    </xf>
    <xf numFmtId="166" fontId="8" fillId="2" borderId="17" xfId="1" applyNumberFormat="1" applyFont="1" applyFill="1" applyBorder="1" applyAlignment="1">
      <alignment horizontal="right" vertical="center"/>
    </xf>
    <xf numFmtId="166" fontId="6" fillId="3" borderId="17" xfId="1" applyNumberFormat="1" applyFont="1" applyFill="1" applyBorder="1" applyAlignment="1">
      <alignment horizontal="right"/>
    </xf>
    <xf numFmtId="165" fontId="6" fillId="3" borderId="19" xfId="4" applyNumberFormat="1" applyFont="1" applyFill="1" applyBorder="1" applyAlignment="1">
      <alignment horizontal="right"/>
    </xf>
    <xf numFmtId="165" fontId="6" fillId="2" borderId="20" xfId="4" applyNumberFormat="1" applyFont="1" applyFill="1" applyBorder="1" applyAlignment="1">
      <alignment horizontal="right"/>
    </xf>
    <xf numFmtId="166" fontId="6" fillId="3" borderId="21" xfId="1" applyNumberFormat="1" applyFont="1" applyFill="1" applyBorder="1" applyAlignment="1">
      <alignment horizontal="right"/>
    </xf>
    <xf numFmtId="165" fontId="6" fillId="3" borderId="21" xfId="1" applyNumberFormat="1" applyFont="1" applyFill="1" applyBorder="1" applyAlignment="1">
      <alignment horizontal="right"/>
    </xf>
    <xf numFmtId="166" fontId="6" fillId="2" borderId="21" xfId="1" applyNumberFormat="1" applyFont="1" applyFill="1" applyBorder="1" applyAlignment="1">
      <alignment horizontal="right"/>
    </xf>
    <xf numFmtId="165" fontId="6" fillId="2" borderId="21" xfId="1" applyNumberFormat="1" applyFont="1" applyFill="1" applyBorder="1" applyAlignment="1">
      <alignment horizontal="right"/>
    </xf>
    <xf numFmtId="165" fontId="6" fillId="3" borderId="21" xfId="4" applyNumberFormat="1" applyFont="1" applyFill="1" applyBorder="1" applyAlignment="1">
      <alignment horizontal="right"/>
    </xf>
    <xf numFmtId="165" fontId="6" fillId="2" borderId="21" xfId="4" applyNumberFormat="1" applyFont="1" applyFill="1" applyBorder="1" applyAlignment="1">
      <alignment horizontal="right"/>
    </xf>
    <xf numFmtId="165" fontId="24" fillId="3" borderId="21" xfId="1" applyNumberFormat="1" applyFont="1" applyFill="1" applyBorder="1" applyAlignment="1">
      <alignment horizontal="right"/>
    </xf>
    <xf numFmtId="166" fontId="6" fillId="3" borderId="22" xfId="1" applyNumberFormat="1" applyFont="1" applyFill="1" applyBorder="1" applyAlignment="1">
      <alignment horizontal="right"/>
    </xf>
    <xf numFmtId="165" fontId="6" fillId="3" borderId="22" xfId="1" applyNumberFormat="1" applyFont="1" applyFill="1" applyBorder="1" applyAlignment="1">
      <alignment horizontal="right"/>
    </xf>
    <xf numFmtId="166" fontId="6" fillId="2" borderId="22" xfId="1" applyNumberFormat="1" applyFont="1" applyFill="1" applyBorder="1" applyAlignment="1">
      <alignment horizontal="right"/>
    </xf>
    <xf numFmtId="165" fontId="6" fillId="2" borderId="22" xfId="1" applyNumberFormat="1" applyFont="1" applyFill="1" applyBorder="1" applyAlignment="1">
      <alignment horizontal="right"/>
    </xf>
    <xf numFmtId="165" fontId="6" fillId="3" borderId="22" xfId="4" applyNumberFormat="1" applyFont="1" applyFill="1" applyBorder="1" applyAlignment="1">
      <alignment horizontal="right"/>
    </xf>
    <xf numFmtId="165" fontId="6" fillId="2" borderId="22" xfId="4" applyNumberFormat="1" applyFont="1" applyFill="1" applyBorder="1" applyAlignment="1">
      <alignment horizontal="right"/>
    </xf>
    <xf numFmtId="0" fontId="4" fillId="4" borderId="15" xfId="2" applyFont="1" applyFill="1" applyBorder="1"/>
    <xf numFmtId="0" fontId="4" fillId="4" borderId="23" xfId="2" applyFont="1" applyFill="1" applyBorder="1"/>
    <xf numFmtId="166" fontId="4" fillId="3" borderId="24" xfId="1" applyNumberFormat="1" applyFont="1" applyFill="1" applyBorder="1" applyAlignment="1">
      <alignment horizontal="right"/>
    </xf>
    <xf numFmtId="165" fontId="6" fillId="3" borderId="24" xfId="1" applyNumberFormat="1" applyFont="1" applyFill="1" applyBorder="1" applyAlignment="1">
      <alignment horizontal="right"/>
    </xf>
    <xf numFmtId="165" fontId="4" fillId="3" borderId="24" xfId="1" applyNumberFormat="1" applyFont="1" applyFill="1" applyBorder="1" applyAlignment="1">
      <alignment horizontal="right"/>
    </xf>
    <xf numFmtId="166" fontId="4" fillId="2" borderId="24" xfId="1" applyNumberFormat="1" applyFont="1" applyFill="1" applyBorder="1" applyAlignment="1">
      <alignment horizontal="right"/>
    </xf>
    <xf numFmtId="165" fontId="6" fillId="2" borderId="24" xfId="1" applyNumberFormat="1" applyFont="1" applyFill="1" applyBorder="1" applyAlignment="1">
      <alignment horizontal="right"/>
    </xf>
    <xf numFmtId="166" fontId="6" fillId="3" borderId="24" xfId="1" applyNumberFormat="1" applyFont="1" applyFill="1" applyBorder="1" applyAlignment="1">
      <alignment horizontal="right"/>
    </xf>
    <xf numFmtId="165" fontId="6" fillId="2" borderId="25" xfId="1" applyNumberFormat="1" applyFont="1" applyFill="1" applyBorder="1" applyAlignment="1">
      <alignment horizontal="right"/>
    </xf>
    <xf numFmtId="165" fontId="8" fillId="3" borderId="24" xfId="4" applyNumberFormat="1" applyFont="1" applyFill="1" applyBorder="1" applyAlignment="1">
      <alignment horizontal="right" vertical="center"/>
    </xf>
    <xf numFmtId="166" fontId="8" fillId="3" borderId="24" xfId="1" applyNumberFormat="1" applyFont="1" applyFill="1" applyBorder="1" applyAlignment="1">
      <alignment horizontal="right" vertical="center"/>
    </xf>
    <xf numFmtId="166" fontId="8" fillId="2" borderId="24" xfId="1" applyNumberFormat="1" applyFont="1" applyFill="1" applyBorder="1" applyAlignment="1">
      <alignment horizontal="right" vertical="center"/>
    </xf>
    <xf numFmtId="165" fontId="6" fillId="3" borderId="24" xfId="4" applyNumberFormat="1" applyFont="1" applyFill="1" applyBorder="1" applyAlignment="1">
      <alignment horizontal="right"/>
    </xf>
    <xf numFmtId="166" fontId="6" fillId="2" borderId="24" xfId="1" applyNumberFormat="1" applyFont="1" applyFill="1" applyBorder="1" applyAlignment="1">
      <alignment horizontal="right"/>
    </xf>
    <xf numFmtId="165" fontId="6" fillId="2" borderId="25" xfId="4" applyNumberFormat="1" applyFont="1" applyFill="1" applyBorder="1" applyAlignment="1">
      <alignment horizontal="right"/>
    </xf>
    <xf numFmtId="0" fontId="4" fillId="4" borderId="27" xfId="2" applyFont="1" applyFill="1" applyBorder="1"/>
    <xf numFmtId="0" fontId="4" fillId="4" borderId="28" xfId="2" applyFont="1" applyFill="1" applyBorder="1"/>
    <xf numFmtId="166" fontId="4" fillId="3" borderId="16" xfId="1" applyNumberFormat="1" applyFont="1" applyFill="1" applyBorder="1" applyAlignment="1">
      <alignment horizontal="right"/>
    </xf>
    <xf numFmtId="166" fontId="6" fillId="0" borderId="26" xfId="1" applyNumberFormat="1" applyFont="1" applyFill="1" applyBorder="1" applyAlignment="1">
      <alignment horizontal="right"/>
    </xf>
    <xf numFmtId="0" fontId="23" fillId="5" borderId="11" xfId="2" applyFont="1" applyFill="1" applyBorder="1" applyAlignment="1">
      <alignment horizontal="right"/>
    </xf>
    <xf numFmtId="0" fontId="23" fillId="5" borderId="12" xfId="2" applyFont="1" applyFill="1" applyBorder="1" applyAlignment="1">
      <alignment horizontal="right"/>
    </xf>
    <xf numFmtId="0" fontId="23" fillId="5" borderId="13" xfId="2" applyFont="1" applyFill="1" applyBorder="1" applyAlignment="1">
      <alignment horizontal="right"/>
    </xf>
    <xf numFmtId="0" fontId="4" fillId="4" borderId="4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</cellXfs>
  <cellStyles count="504">
    <cellStyle name="% 1" xfId="5"/>
    <cellStyle name="% 2" xfId="6"/>
    <cellStyle name="% 3" xfId="7"/>
    <cellStyle name="=C:\WINNT\SYSTEM32\COMMAND.COM" xfId="8"/>
    <cellStyle name="01 בינואר 2000" xfId="9"/>
    <cellStyle name="01.01.00" xfId="10"/>
    <cellStyle name="01.01.2000" xfId="11"/>
    <cellStyle name="01/01/00" xfId="12"/>
    <cellStyle name="01/01/2000" xfId="13"/>
    <cellStyle name="1" xfId="14"/>
    <cellStyle name="2" xfId="15"/>
    <cellStyle name="3" xfId="16"/>
    <cellStyle name="4" xfId="17"/>
    <cellStyle name="5" xfId="18"/>
    <cellStyle name="97" xfId="19"/>
    <cellStyle name="98" xfId="20"/>
    <cellStyle name="99" xfId="21"/>
    <cellStyle name="Comma [0] 2" xfId="22"/>
    <cellStyle name="Comma [0] 2 2" xfId="23"/>
    <cellStyle name="Comma [0] 2 2 2" xfId="24"/>
    <cellStyle name="Comma [0] 2 3" xfId="25"/>
    <cellStyle name="Comma [0] 2 4" xfId="26"/>
    <cellStyle name="Comma [0] 3" xfId="27"/>
    <cellStyle name="Comma 2" xfId="28"/>
    <cellStyle name="Comma 2 2" xfId="29"/>
    <cellStyle name="Comma 2 2 2" xfId="30"/>
    <cellStyle name="Comma 2 2 3" xfId="31"/>
    <cellStyle name="Comma 2 2 4" xfId="32"/>
    <cellStyle name="Comma 2 2 5" xfId="33"/>
    <cellStyle name="Comma 2 2 6" xfId="34"/>
    <cellStyle name="Comma 2 2 7" xfId="35"/>
    <cellStyle name="Comma 2 3" xfId="36"/>
    <cellStyle name="Comma 2 4" xfId="37"/>
    <cellStyle name="Comma 2 5" xfId="38"/>
    <cellStyle name="Comma 2 6" xfId="39"/>
    <cellStyle name="Comma 2 7" xfId="40"/>
    <cellStyle name="Comma 2 8" xfId="41"/>
    <cellStyle name="Comma 2 9" xfId="42"/>
    <cellStyle name="Comma 3" xfId="1"/>
    <cellStyle name="Comma 3 2" xfId="43"/>
    <cellStyle name="Comma 4" xfId="44"/>
    <cellStyle name="Comma 5" xfId="45"/>
    <cellStyle name="Comma 6" xfId="46"/>
    <cellStyle name="Comma 7" xfId="47"/>
    <cellStyle name="Currency [0] _1" xfId="48"/>
    <cellStyle name="Euro" xfId="49"/>
    <cellStyle name="Hyperlink 2" xfId="50"/>
    <cellStyle name="Hyperlink 2 2" xfId="51"/>
    <cellStyle name="Hyperlink 2 2 2" xfId="52"/>
    <cellStyle name="Hyperlink 2 2 2 2" xfId="53"/>
    <cellStyle name="Hyperlink 2 3" xfId="54"/>
    <cellStyle name="Hyperlink 2 4" xfId="55"/>
    <cellStyle name="Hyperlink 2 5" xfId="56"/>
    <cellStyle name="Hyperlink 2 6" xfId="57"/>
    <cellStyle name="Hyperlink 2 7" xfId="58"/>
    <cellStyle name="Hyperlink 2 8" xfId="59"/>
    <cellStyle name="Hyperlink 2_Data" xfId="60"/>
    <cellStyle name="Normal" xfId="0" builtinId="0"/>
    <cellStyle name="Normal 10" xfId="61"/>
    <cellStyle name="Normal 11" xfId="62"/>
    <cellStyle name="Normal 12" xfId="63"/>
    <cellStyle name="Normal 12 2" xfId="64"/>
    <cellStyle name="Normal 12 3" xfId="65"/>
    <cellStyle name="Normal 12 4" xfId="66"/>
    <cellStyle name="Normal 12 5" xfId="67"/>
    <cellStyle name="Normal 12 6" xfId="68"/>
    <cellStyle name="Normal 12 7" xfId="69"/>
    <cellStyle name="Normal 12 8" xfId="70"/>
    <cellStyle name="Normal 13" xfId="71"/>
    <cellStyle name="Normal 13 2" xfId="72"/>
    <cellStyle name="Normal 13 3" xfId="73"/>
    <cellStyle name="Normal 13 4" xfId="74"/>
    <cellStyle name="Normal 13 5" xfId="75"/>
    <cellStyle name="Normal 13 6" xfId="76"/>
    <cellStyle name="Normal 13 7" xfId="77"/>
    <cellStyle name="Normal 13 8" xfId="78"/>
    <cellStyle name="Normal 14" xfId="79"/>
    <cellStyle name="Normal 14 2" xfId="80"/>
    <cellStyle name="Normal 14 3" xfId="81"/>
    <cellStyle name="Normal 14 4" xfId="82"/>
    <cellStyle name="Normal 14 5" xfId="83"/>
    <cellStyle name="Normal 14 6" xfId="84"/>
    <cellStyle name="Normal 14 7" xfId="85"/>
    <cellStyle name="Normal 14 8" xfId="86"/>
    <cellStyle name="Normal 15" xfId="87"/>
    <cellStyle name="Normal 15 2" xfId="88"/>
    <cellStyle name="Normal 15 3" xfId="89"/>
    <cellStyle name="Normal 15 4" xfId="90"/>
    <cellStyle name="Normal 15 5" xfId="91"/>
    <cellStyle name="Normal 15 6" xfId="92"/>
    <cellStyle name="Normal 15 7" xfId="93"/>
    <cellStyle name="Normal 15 8" xfId="94"/>
    <cellStyle name="Normal 16" xfId="95"/>
    <cellStyle name="Normal 16 2" xfId="96"/>
    <cellStyle name="Normal 16 3" xfId="97"/>
    <cellStyle name="Normal 16 4" xfId="98"/>
    <cellStyle name="Normal 16 5" xfId="99"/>
    <cellStyle name="Normal 16 6" xfId="100"/>
    <cellStyle name="Normal 16 7" xfId="101"/>
    <cellStyle name="Normal 16 8" xfId="102"/>
    <cellStyle name="Normal 17" xfId="103"/>
    <cellStyle name="Normal 17 2" xfId="104"/>
    <cellStyle name="Normal 17 3" xfId="105"/>
    <cellStyle name="Normal 18" xfId="106"/>
    <cellStyle name="Normal 18 2" xfId="107"/>
    <cellStyle name="Normal 18 3" xfId="108"/>
    <cellStyle name="Normal 19" xfId="109"/>
    <cellStyle name="Normal 2" xfId="110"/>
    <cellStyle name="Normal 2 10" xfId="111"/>
    <cellStyle name="Normal 2 11" xfId="112"/>
    <cellStyle name="Normal 2 12" xfId="113"/>
    <cellStyle name="Normal 2 13" xfId="114"/>
    <cellStyle name="Normal 2 2" xfId="115"/>
    <cellStyle name="Normal 2 2 2" xfId="116"/>
    <cellStyle name="Normal 2 2 2 2" xfId="117"/>
    <cellStyle name="Normal 2 2 2 2 2" xfId="118"/>
    <cellStyle name="Normal 2 2 2 2 2 2" xfId="119"/>
    <cellStyle name="Normal 2 2 2 2_ירידות ערך שנזקפו" xfId="120"/>
    <cellStyle name="Normal 2 2 2 3" xfId="121"/>
    <cellStyle name="Normal 2 2 2 4" xfId="122"/>
    <cellStyle name="Normal 2 2 2 5" xfId="123"/>
    <cellStyle name="Normal 2 2 2 6" xfId="124"/>
    <cellStyle name="Normal 2 2 2 7" xfId="125"/>
    <cellStyle name="Normal 2 2 2 8" xfId="126"/>
    <cellStyle name="Normal 2 2 2_ירידות ערך שנזקפו" xfId="127"/>
    <cellStyle name="Normal 2 2 3" xfId="128"/>
    <cellStyle name="Normal 2 2 3 2" xfId="129"/>
    <cellStyle name="Normal 2 2 3 2 2" xfId="130"/>
    <cellStyle name="Normal 2 2 4" xfId="131"/>
    <cellStyle name="Normal 2 2 5" xfId="132"/>
    <cellStyle name="Normal 2 2 6" xfId="133"/>
    <cellStyle name="Normal 2 2 7" xfId="134"/>
    <cellStyle name="Normal 2 2 8" xfId="135"/>
    <cellStyle name="Normal 2 2 9" xfId="136"/>
    <cellStyle name="Normal 2 2_ירידות ערך שנזקפו" xfId="137"/>
    <cellStyle name="Normal 2 3" xfId="138"/>
    <cellStyle name="Normal 2 3 2" xfId="139"/>
    <cellStyle name="Normal 2 3 2 2" xfId="140"/>
    <cellStyle name="Normal 2 3 3" xfId="141"/>
    <cellStyle name="Normal 2 3 4" xfId="142"/>
    <cellStyle name="Normal 2 3 5" xfId="143"/>
    <cellStyle name="Normal 2 3 6" xfId="144"/>
    <cellStyle name="Normal 2 3 7" xfId="145"/>
    <cellStyle name="Normal 2 3 8" xfId="146"/>
    <cellStyle name="Normal 2 3 9" xfId="147"/>
    <cellStyle name="Normal 2 3_ירידות ערך שנזקפו" xfId="148"/>
    <cellStyle name="Normal 2 4" xfId="149"/>
    <cellStyle name="Normal 2 4 2" xfId="150"/>
    <cellStyle name="Normal 2 5" xfId="151"/>
    <cellStyle name="Normal 2 6" xfId="152"/>
    <cellStyle name="Normal 2 6 2" xfId="153"/>
    <cellStyle name="Normal 2 6 2 2" xfId="154"/>
    <cellStyle name="Normal 2 7" xfId="155"/>
    <cellStyle name="Normal 2 7 2" xfId="156"/>
    <cellStyle name="Normal 2 8" xfId="157"/>
    <cellStyle name="Normal 2 9" xfId="158"/>
    <cellStyle name="Normal 2_אלמנטרי" xfId="159"/>
    <cellStyle name="Normal 20" xfId="160"/>
    <cellStyle name="Normal 21" xfId="161"/>
    <cellStyle name="Normal 21 2" xfId="162"/>
    <cellStyle name="Normal 21 3" xfId="163"/>
    <cellStyle name="Normal 22" xfId="164"/>
    <cellStyle name="Normal 22 2" xfId="165"/>
    <cellStyle name="Normal 22 3" xfId="166"/>
    <cellStyle name="Normal 23" xfId="167"/>
    <cellStyle name="Normal 23 2" xfId="168"/>
    <cellStyle name="Normal 23 3" xfId="169"/>
    <cellStyle name="Normal 24" xfId="170"/>
    <cellStyle name="Normal 24 2" xfId="171"/>
    <cellStyle name="Normal 24 3" xfId="172"/>
    <cellStyle name="Normal 25" xfId="173"/>
    <cellStyle name="Normal 25 2" xfId="174"/>
    <cellStyle name="Normal 25 3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3"/>
    <cellStyle name="Normal 5" xfId="292"/>
    <cellStyle name="Normal 5 2" xfId="293"/>
    <cellStyle name="Normal 5 3" xfId="294"/>
    <cellStyle name="Normal 5 4" xfId="295"/>
    <cellStyle name="Normal 5 5" xfId="296"/>
    <cellStyle name="Normal 5 6" xfId="297"/>
    <cellStyle name="Normal 5 7" xfId="298"/>
    <cellStyle name="Normal 5 8" xfId="299"/>
    <cellStyle name="Normal 50" xfId="300"/>
    <cellStyle name="Normal 6" xfId="301"/>
    <cellStyle name="Normal 6 10" xfId="302"/>
    <cellStyle name="Normal 6 11" xfId="303"/>
    <cellStyle name="Normal 6 12" xfId="304"/>
    <cellStyle name="Normal 6 13" xfId="305"/>
    <cellStyle name="Normal 6 14" xfId="306"/>
    <cellStyle name="Normal 6 2" xfId="307"/>
    <cellStyle name="Normal 6 2 2" xfId="308"/>
    <cellStyle name="Normal 6 2 3" xfId="309"/>
    <cellStyle name="Normal 6 2 4" xfId="310"/>
    <cellStyle name="Normal 6 2 5" xfId="311"/>
    <cellStyle name="Normal 6 2 6" xfId="312"/>
    <cellStyle name="Normal 6 2 7" xfId="313"/>
    <cellStyle name="Normal 6 3" xfId="314"/>
    <cellStyle name="Normal 6 4" xfId="315"/>
    <cellStyle name="Normal 6 5" xfId="316"/>
    <cellStyle name="Normal 6 6" xfId="317"/>
    <cellStyle name="Normal 6 7" xfId="318"/>
    <cellStyle name="Normal 6 8" xfId="319"/>
    <cellStyle name="Normal 6 9" xfId="320"/>
    <cellStyle name="Normal 6_Data" xfId="321"/>
    <cellStyle name="Normal 60" xfId="322"/>
    <cellStyle name="Normal 64" xfId="323"/>
    <cellStyle name="Normal 64 2" xfId="324"/>
    <cellStyle name="Normal 64 2 2" xfId="325"/>
    <cellStyle name="Normal 64 3" xfId="326"/>
    <cellStyle name="Normal 64 3 2" xfId="327"/>
    <cellStyle name="Normal 64 4" xfId="328"/>
    <cellStyle name="Normal 64 4 2" xfId="329"/>
    <cellStyle name="Normal 64 5" xfId="330"/>
    <cellStyle name="Normal 65" xfId="331"/>
    <cellStyle name="Normal 65 2" xfId="332"/>
    <cellStyle name="Normal 65 2 2" xfId="333"/>
    <cellStyle name="Normal 65 3" xfId="334"/>
    <cellStyle name="Normal 65 3 2" xfId="335"/>
    <cellStyle name="Normal 65 4" xfId="336"/>
    <cellStyle name="Normal 65 4 2" xfId="337"/>
    <cellStyle name="Normal 65 5" xfId="338"/>
    <cellStyle name="Normal 7" xfId="339"/>
    <cellStyle name="Normal 7 10" xfId="340"/>
    <cellStyle name="Normal 7 11" xfId="341"/>
    <cellStyle name="Normal 7 12" xfId="342"/>
    <cellStyle name="Normal 7 13" xfId="343"/>
    <cellStyle name="Normal 7 14" xfId="344"/>
    <cellStyle name="Normal 7 2" xfId="345"/>
    <cellStyle name="Normal 7 2 2" xfId="346"/>
    <cellStyle name="Normal 7 2 3" xfId="347"/>
    <cellStyle name="Normal 7 2 4" xfId="348"/>
    <cellStyle name="Normal 7 2 5" xfId="349"/>
    <cellStyle name="Normal 7 2 6" xfId="350"/>
    <cellStyle name="Normal 7 2 7" xfId="351"/>
    <cellStyle name="Normal 7 3" xfId="352"/>
    <cellStyle name="Normal 7 4" xfId="353"/>
    <cellStyle name="Normal 7 5" xfId="354"/>
    <cellStyle name="Normal 7 6" xfId="355"/>
    <cellStyle name="Normal 7 7" xfId="356"/>
    <cellStyle name="Normal 7 8" xfId="357"/>
    <cellStyle name="Normal 7 9" xfId="358"/>
    <cellStyle name="Normal 7_Data" xfId="359"/>
    <cellStyle name="Normal 71" xfId="360"/>
    <cellStyle name="Normal 71 2" xfId="361"/>
    <cellStyle name="Normal 71 2 2" xfId="362"/>
    <cellStyle name="Normal 71 3" xfId="363"/>
    <cellStyle name="Normal 71 3 2" xfId="364"/>
    <cellStyle name="Normal 71 4" xfId="365"/>
    <cellStyle name="Normal 71 4 2" xfId="366"/>
    <cellStyle name="Normal 71 5" xfId="367"/>
    <cellStyle name="Normal 72" xfId="368"/>
    <cellStyle name="Normal 72 2" xfId="369"/>
    <cellStyle name="Normal 72 2 2" xfId="370"/>
    <cellStyle name="Normal 72 3" xfId="371"/>
    <cellStyle name="Normal 72 3 2" xfId="372"/>
    <cellStyle name="Normal 72 4" xfId="373"/>
    <cellStyle name="Normal 72 4 2" xfId="374"/>
    <cellStyle name="Normal 72 5" xfId="375"/>
    <cellStyle name="Normal 73" xfId="376"/>
    <cellStyle name="Normal 74" xfId="377"/>
    <cellStyle name="Normal 76" xfId="378"/>
    <cellStyle name="Normal 77" xfId="379"/>
    <cellStyle name="Normal 79" xfId="380"/>
    <cellStyle name="Normal 8" xfId="381"/>
    <cellStyle name="Normal 8 2" xfId="382"/>
    <cellStyle name="Normal 8 3" xfId="383"/>
    <cellStyle name="Normal 8 4" xfId="384"/>
    <cellStyle name="Normal 8 5" xfId="385"/>
    <cellStyle name="Normal 8 6" xfId="386"/>
    <cellStyle name="Normal 8 7" xfId="387"/>
    <cellStyle name="Normal 8 8" xfId="388"/>
    <cellStyle name="Normal 8_ירידות ערך שנזקפו" xfId="389"/>
    <cellStyle name="Normal 80" xfId="390"/>
    <cellStyle name="Normal 80 2" xfId="391"/>
    <cellStyle name="Normal 80 2 2" xfId="392"/>
    <cellStyle name="Normal 80 3" xfId="393"/>
    <cellStyle name="Normal 80 3 2" xfId="394"/>
    <cellStyle name="Normal 80 4" xfId="395"/>
    <cellStyle name="Normal 80 4 2" xfId="396"/>
    <cellStyle name="Normal 80 5" xfId="397"/>
    <cellStyle name="Normal 81" xfId="398"/>
    <cellStyle name="Normal 81 2" xfId="399"/>
    <cellStyle name="Normal 81 2 2" xfId="400"/>
    <cellStyle name="Normal 81 3" xfId="401"/>
    <cellStyle name="Normal 81 3 2" xfId="402"/>
    <cellStyle name="Normal 81 4" xfId="403"/>
    <cellStyle name="Normal 81 4 2" xfId="404"/>
    <cellStyle name="Normal 81 5" xfId="405"/>
    <cellStyle name="Normal 82" xfId="406"/>
    <cellStyle name="Normal 82 2" xfId="407"/>
    <cellStyle name="Normal 82 2 2" xfId="408"/>
    <cellStyle name="Normal 82 3" xfId="409"/>
    <cellStyle name="Normal 82 3 2" xfId="410"/>
    <cellStyle name="Normal 82 4" xfId="411"/>
    <cellStyle name="Normal 82 4 2" xfId="412"/>
    <cellStyle name="Normal 82 5" xfId="413"/>
    <cellStyle name="Normal 9" xfId="414"/>
    <cellStyle name="Normal 9 2" xfId="415"/>
    <cellStyle name="Normal 9 3" xfId="416"/>
    <cellStyle name="Normal 9 4" xfId="417"/>
    <cellStyle name="Normal 9 5" xfId="418"/>
    <cellStyle name="Normal 9 6" xfId="419"/>
    <cellStyle name="Normal 9 7" xfId="420"/>
    <cellStyle name="Normal 9 8" xfId="421"/>
    <cellStyle name="Normal 9_ירידות ערך שנזקפו" xfId="422"/>
    <cellStyle name="Normal_תרומה לרווח 3.10" xfId="2"/>
    <cellStyle name="Percent 2" xfId="4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rightToLeft="1" tabSelected="1" topLeftCell="A22" workbookViewId="0">
      <selection activeCell="K22" sqref="K22"/>
    </sheetView>
  </sheetViews>
  <sheetFormatPr defaultColWidth="9.125" defaultRowHeight="15"/>
  <cols>
    <col min="1" max="1" width="2" style="1" customWidth="1"/>
    <col min="2" max="2" width="23.25" style="1" customWidth="1"/>
    <col min="3" max="3" width="9.625" style="1" customWidth="1"/>
    <col min="4" max="4" width="9.125" style="1" customWidth="1"/>
    <col min="5" max="5" width="10.125" style="1" customWidth="1"/>
    <col min="6" max="6" width="9.625" style="1" customWidth="1"/>
    <col min="7" max="7" width="12.375" style="1" customWidth="1"/>
    <col min="8" max="8" width="9.625" style="1" customWidth="1"/>
    <col min="9" max="12" width="9.125" style="1" customWidth="1"/>
    <col min="13" max="13" width="9.875" style="1" customWidth="1"/>
    <col min="14" max="18" width="9.125" style="1" customWidth="1"/>
    <col min="19" max="19" width="9.875" style="1" customWidth="1"/>
    <col min="20" max="20" width="9.125" style="1" customWidth="1"/>
    <col min="21" max="24" width="9.125" style="1"/>
    <col min="25" max="25" width="9.875" style="1" bestFit="1" customWidth="1"/>
    <col min="26" max="16384" width="9.125" style="1"/>
  </cols>
  <sheetData>
    <row r="1" spans="1:26" ht="18.75">
      <c r="B1" s="21" t="s">
        <v>27</v>
      </c>
    </row>
    <row r="2" spans="1:26" ht="18.75">
      <c r="B2" s="20" t="s">
        <v>26</v>
      </c>
      <c r="C2" s="66" t="s">
        <v>32</v>
      </c>
      <c r="D2" s="67"/>
      <c r="E2" s="67"/>
      <c r="F2" s="67"/>
      <c r="G2" s="67"/>
      <c r="H2" s="68"/>
    </row>
    <row r="3" spans="1:26" ht="18.75">
      <c r="B3" s="19" t="s">
        <v>28</v>
      </c>
      <c r="C3" s="66" t="s">
        <v>29</v>
      </c>
      <c r="D3" s="67"/>
      <c r="E3" s="67"/>
      <c r="F3" s="67"/>
      <c r="G3" s="67"/>
      <c r="H3" s="68"/>
    </row>
    <row r="4" spans="1:26">
      <c r="A4" s="9"/>
      <c r="B4" s="5"/>
      <c r="C4" s="18"/>
      <c r="D4" s="9"/>
      <c r="E4" s="9"/>
      <c r="F4" s="9"/>
      <c r="G4" s="9"/>
      <c r="H4" s="9"/>
    </row>
    <row r="5" spans="1:26">
      <c r="A5" s="9"/>
      <c r="B5" s="9"/>
    </row>
    <row r="6" spans="1:26" ht="18.75">
      <c r="A6" s="9"/>
      <c r="B6" s="16" t="s">
        <v>31</v>
      </c>
      <c r="C6" s="69" t="s">
        <v>22</v>
      </c>
      <c r="D6" s="70"/>
      <c r="E6" s="70"/>
      <c r="F6" s="70"/>
      <c r="G6" s="70"/>
      <c r="H6" s="71"/>
      <c r="I6" s="69" t="s">
        <v>25</v>
      </c>
      <c r="J6" s="70"/>
      <c r="K6" s="70"/>
      <c r="L6" s="70"/>
      <c r="M6" s="70"/>
      <c r="N6" s="71"/>
      <c r="O6" s="69" t="s">
        <v>24</v>
      </c>
      <c r="P6" s="70"/>
      <c r="Q6" s="70"/>
      <c r="R6" s="70"/>
      <c r="S6" s="70"/>
      <c r="T6" s="71"/>
      <c r="U6" s="69" t="s">
        <v>23</v>
      </c>
      <c r="V6" s="70"/>
      <c r="W6" s="70"/>
      <c r="X6" s="70"/>
      <c r="Y6" s="70"/>
      <c r="Z6" s="71"/>
    </row>
    <row r="7" spans="1:26" ht="18.75">
      <c r="A7" s="9"/>
      <c r="B7" s="15">
        <v>2020</v>
      </c>
      <c r="C7" s="72" t="s">
        <v>21</v>
      </c>
      <c r="D7" s="73"/>
      <c r="E7" s="73" t="s">
        <v>20</v>
      </c>
      <c r="F7" s="73"/>
      <c r="G7" s="73" t="s">
        <v>19</v>
      </c>
      <c r="H7" s="74"/>
      <c r="I7" s="72" t="s">
        <v>21</v>
      </c>
      <c r="J7" s="73"/>
      <c r="K7" s="73" t="s">
        <v>20</v>
      </c>
      <c r="L7" s="73"/>
      <c r="M7" s="73" t="s">
        <v>19</v>
      </c>
      <c r="N7" s="74"/>
      <c r="O7" s="72" t="s">
        <v>21</v>
      </c>
      <c r="P7" s="73"/>
      <c r="Q7" s="73" t="s">
        <v>20</v>
      </c>
      <c r="R7" s="73"/>
      <c r="S7" s="73" t="s">
        <v>19</v>
      </c>
      <c r="T7" s="74"/>
      <c r="U7" s="72" t="s">
        <v>21</v>
      </c>
      <c r="V7" s="73"/>
      <c r="W7" s="73" t="s">
        <v>20</v>
      </c>
      <c r="X7" s="73"/>
      <c r="Y7" s="73" t="s">
        <v>19</v>
      </c>
      <c r="Z7" s="74"/>
    </row>
    <row r="8" spans="1:26" ht="21" customHeight="1">
      <c r="A8" s="9"/>
      <c r="B8" s="9"/>
      <c r="C8" s="14" t="s">
        <v>18</v>
      </c>
      <c r="D8" s="13" t="s">
        <v>17</v>
      </c>
      <c r="E8" s="13" t="s">
        <v>18</v>
      </c>
      <c r="F8" s="13" t="s">
        <v>17</v>
      </c>
      <c r="G8" s="13" t="s">
        <v>18</v>
      </c>
      <c r="H8" s="12" t="s">
        <v>17</v>
      </c>
      <c r="I8" s="14" t="s">
        <v>18</v>
      </c>
      <c r="J8" s="13" t="s">
        <v>17</v>
      </c>
      <c r="K8" s="13" t="s">
        <v>18</v>
      </c>
      <c r="L8" s="13" t="s">
        <v>17</v>
      </c>
      <c r="M8" s="13" t="s">
        <v>18</v>
      </c>
      <c r="N8" s="12" t="s">
        <v>17</v>
      </c>
      <c r="O8" s="14" t="s">
        <v>18</v>
      </c>
      <c r="P8" s="13" t="s">
        <v>17</v>
      </c>
      <c r="Q8" s="13" t="s">
        <v>18</v>
      </c>
      <c r="R8" s="13" t="s">
        <v>17</v>
      </c>
      <c r="S8" s="13" t="s">
        <v>18</v>
      </c>
      <c r="T8" s="12" t="s">
        <v>17</v>
      </c>
      <c r="U8" s="14" t="s">
        <v>18</v>
      </c>
      <c r="V8" s="13" t="s">
        <v>17</v>
      </c>
      <c r="W8" s="13" t="s">
        <v>18</v>
      </c>
      <c r="X8" s="13" t="s">
        <v>17</v>
      </c>
      <c r="Y8" s="13" t="s">
        <v>18</v>
      </c>
      <c r="Z8" s="12" t="s">
        <v>17</v>
      </c>
    </row>
    <row r="9" spans="1:26">
      <c r="A9" s="17"/>
      <c r="B9" s="11" t="s">
        <v>16</v>
      </c>
      <c r="C9" s="34">
        <v>10</v>
      </c>
      <c r="D9" s="35">
        <f>C9/-$C$21</f>
        <v>2.6104889445793198E-4</v>
      </c>
      <c r="E9" s="34">
        <f>C9</f>
        <v>10</v>
      </c>
      <c r="F9" s="35">
        <f>D9</f>
        <v>2.6104889445793198E-4</v>
      </c>
      <c r="G9" s="34">
        <v>257640</v>
      </c>
      <c r="H9" s="35">
        <f>G9/$G$21</f>
        <v>0.20519289996248802</v>
      </c>
      <c r="I9" s="36">
        <f>I34-C34</f>
        <v>132</v>
      </c>
      <c r="J9" s="37">
        <f>I9/$I$21</f>
        <v>4.7900714881881192E-3</v>
      </c>
      <c r="K9" s="36">
        <f>I9</f>
        <v>132</v>
      </c>
      <c r="L9" s="37">
        <f>J9</f>
        <v>4.7900714881881192E-3</v>
      </c>
      <c r="M9" s="36">
        <v>293672</v>
      </c>
      <c r="N9" s="37">
        <f>M9/$M$21</f>
        <v>0.22589111271787457</v>
      </c>
      <c r="O9" s="34">
        <f>O34-I34</f>
        <v>736</v>
      </c>
      <c r="P9" s="35">
        <f>O9/$O$21</f>
        <v>3.6977491961414789E-2</v>
      </c>
      <c r="Q9" s="34">
        <f>O9</f>
        <v>736</v>
      </c>
      <c r="R9" s="35">
        <f>P9</f>
        <v>3.6977491961414789E-2</v>
      </c>
      <c r="S9" s="34">
        <v>356605</v>
      </c>
      <c r="T9" s="38">
        <f>S9/$S$46</f>
        <v>0.27085007450930948</v>
      </c>
      <c r="U9" s="36"/>
      <c r="V9" s="37"/>
      <c r="W9" s="36"/>
      <c r="X9" s="37"/>
      <c r="Y9" s="36"/>
      <c r="Z9" s="39"/>
    </row>
    <row r="10" spans="1:26">
      <c r="A10" s="17"/>
      <c r="B10" s="10" t="s">
        <v>15</v>
      </c>
      <c r="C10" s="34">
        <v>-10733</v>
      </c>
      <c r="D10" s="35">
        <f>C10/-$C$21</f>
        <v>-0.28018377842169839</v>
      </c>
      <c r="E10" s="34">
        <f t="shared" ref="E10:E20" si="0">C10</f>
        <v>-10733</v>
      </c>
      <c r="F10" s="35">
        <f t="shared" ref="F10:F20" si="1">D10</f>
        <v>-0.28018377842169839</v>
      </c>
      <c r="G10" s="34">
        <v>251313</v>
      </c>
      <c r="H10" s="35">
        <f t="shared" ref="H10:H20" si="2">G10/$G$21</f>
        <v>0.20015387078199329</v>
      </c>
      <c r="I10" s="36">
        <f t="shared" ref="I10:I20" si="3">I35-C35</f>
        <v>8359</v>
      </c>
      <c r="J10" s="37">
        <f t="shared" ref="J10:J21" si="4">I10/$I$21</f>
        <v>0.30333490583154915</v>
      </c>
      <c r="K10" s="36">
        <f t="shared" ref="K10:K20" si="5">I10</f>
        <v>8359</v>
      </c>
      <c r="L10" s="37">
        <f t="shared" ref="L10:L21" si="6">J10</f>
        <v>0.30333490583154915</v>
      </c>
      <c r="M10" s="36">
        <v>275806</v>
      </c>
      <c r="N10" s="37">
        <f t="shared" ref="N10:N21" si="7">M10/$M$21</f>
        <v>0.21214867006138177</v>
      </c>
      <c r="O10" s="34">
        <f t="shared" ref="O10:O21" si="8">O35-I35</f>
        <v>-1128</v>
      </c>
      <c r="P10" s="40">
        <f t="shared" ref="P10:P21" si="9">O10/$O$21</f>
        <v>-5.6672025723472672E-2</v>
      </c>
      <c r="Q10" s="34">
        <f t="shared" ref="Q10:Q21" si="10">O10</f>
        <v>-1128</v>
      </c>
      <c r="R10" s="40">
        <f t="shared" ref="R10:R21" si="11">P10</f>
        <v>-5.6672025723472672E-2</v>
      </c>
      <c r="S10" s="34">
        <v>284870</v>
      </c>
      <c r="T10" s="38">
        <f t="shared" ref="T10:T21" si="12">S10/$S$46</f>
        <v>0.21636561664998247</v>
      </c>
      <c r="U10" s="36"/>
      <c r="V10" s="37"/>
      <c r="W10" s="36"/>
      <c r="X10" s="37"/>
      <c r="Y10" s="36"/>
      <c r="Z10" s="39"/>
    </row>
    <row r="11" spans="1:26">
      <c r="A11" s="17"/>
      <c r="B11" s="10" t="s">
        <v>14</v>
      </c>
      <c r="C11" s="34">
        <v>0</v>
      </c>
      <c r="D11" s="35">
        <f t="shared" ref="D11:D20" si="13">C11/-$C$21</f>
        <v>0</v>
      </c>
      <c r="E11" s="34">
        <f t="shared" si="0"/>
        <v>0</v>
      </c>
      <c r="F11" s="35">
        <f t="shared" si="1"/>
        <v>0</v>
      </c>
      <c r="G11" s="34">
        <v>0</v>
      </c>
      <c r="H11" s="35">
        <f t="shared" si="2"/>
        <v>0</v>
      </c>
      <c r="I11" s="36">
        <f t="shared" si="3"/>
        <v>0</v>
      </c>
      <c r="J11" s="37">
        <f t="shared" si="4"/>
        <v>0</v>
      </c>
      <c r="K11" s="36">
        <f t="shared" si="5"/>
        <v>0</v>
      </c>
      <c r="L11" s="37">
        <f t="shared" si="6"/>
        <v>0</v>
      </c>
      <c r="M11" s="36">
        <v>0</v>
      </c>
      <c r="N11" s="37">
        <f t="shared" si="7"/>
        <v>0</v>
      </c>
      <c r="O11" s="34">
        <f t="shared" si="8"/>
        <v>0</v>
      </c>
      <c r="P11" s="35">
        <f t="shared" si="9"/>
        <v>0</v>
      </c>
      <c r="Q11" s="34">
        <f t="shared" si="10"/>
        <v>0</v>
      </c>
      <c r="R11" s="35">
        <f t="shared" si="11"/>
        <v>0</v>
      </c>
      <c r="S11" s="34">
        <v>0</v>
      </c>
      <c r="T11" s="38">
        <f t="shared" si="12"/>
        <v>0</v>
      </c>
      <c r="U11" s="36"/>
      <c r="V11" s="37"/>
      <c r="W11" s="36"/>
      <c r="X11" s="37"/>
      <c r="Y11" s="36"/>
      <c r="Z11" s="39"/>
    </row>
    <row r="12" spans="1:26">
      <c r="A12" s="17"/>
      <c r="B12" s="10" t="s">
        <v>13</v>
      </c>
      <c r="C12" s="34">
        <v>-21380</v>
      </c>
      <c r="D12" s="35">
        <f t="shared" si="13"/>
        <v>-0.55812253635105857</v>
      </c>
      <c r="E12" s="34">
        <f t="shared" si="0"/>
        <v>-21380</v>
      </c>
      <c r="F12" s="35">
        <f t="shared" si="1"/>
        <v>-0.55812253635105857</v>
      </c>
      <c r="G12" s="34">
        <v>377272</v>
      </c>
      <c r="H12" s="35">
        <f t="shared" si="2"/>
        <v>0.30047172704024133</v>
      </c>
      <c r="I12" s="36">
        <f t="shared" si="3"/>
        <v>7991</v>
      </c>
      <c r="J12" s="37">
        <f t="shared" si="4"/>
        <v>0.2899807671372065</v>
      </c>
      <c r="K12" s="36">
        <f t="shared" si="5"/>
        <v>7991</v>
      </c>
      <c r="L12" s="37">
        <f t="shared" si="6"/>
        <v>0.2899807671372065</v>
      </c>
      <c r="M12" s="36">
        <v>349964</v>
      </c>
      <c r="N12" s="37">
        <f t="shared" si="7"/>
        <v>0.26919065273910436</v>
      </c>
      <c r="O12" s="34">
        <f t="shared" si="8"/>
        <v>10929</v>
      </c>
      <c r="P12" s="35">
        <f t="shared" si="9"/>
        <v>0.54908561093247588</v>
      </c>
      <c r="Q12" s="34">
        <f t="shared" si="10"/>
        <v>10929</v>
      </c>
      <c r="R12" s="35">
        <f t="shared" si="11"/>
        <v>0.54908561093247588</v>
      </c>
      <c r="S12" s="34">
        <v>309495</v>
      </c>
      <c r="T12" s="38">
        <f t="shared" si="12"/>
        <v>0.23506889642674314</v>
      </c>
      <c r="U12" s="36"/>
      <c r="V12" s="37"/>
      <c r="W12" s="36"/>
      <c r="X12" s="37"/>
      <c r="Y12" s="36"/>
      <c r="Z12" s="39"/>
    </row>
    <row r="13" spans="1:26">
      <c r="A13" s="17"/>
      <c r="B13" s="10" t="s">
        <v>12</v>
      </c>
      <c r="C13" s="34">
        <v>1112</v>
      </c>
      <c r="D13" s="35">
        <f t="shared" si="13"/>
        <v>2.9028637063722034E-2</v>
      </c>
      <c r="E13" s="34">
        <f t="shared" si="0"/>
        <v>1112</v>
      </c>
      <c r="F13" s="35">
        <f t="shared" si="1"/>
        <v>2.9028637063722034E-2</v>
      </c>
      <c r="G13" s="34">
        <v>138494</v>
      </c>
      <c r="H13" s="35">
        <f t="shared" si="2"/>
        <v>0.11030113913757497</v>
      </c>
      <c r="I13" s="36">
        <f t="shared" si="3"/>
        <v>1098</v>
      </c>
      <c r="J13" s="37">
        <f t="shared" si="4"/>
        <v>3.9844685560837534E-2</v>
      </c>
      <c r="K13" s="36">
        <f t="shared" si="5"/>
        <v>1098</v>
      </c>
      <c r="L13" s="37">
        <f t="shared" si="6"/>
        <v>3.9844685560837534E-2</v>
      </c>
      <c r="M13" s="36">
        <v>138042</v>
      </c>
      <c r="N13" s="37">
        <f t="shared" si="7"/>
        <v>0.10618125317293048</v>
      </c>
      <c r="O13" s="34">
        <f t="shared" si="8"/>
        <v>942</v>
      </c>
      <c r="P13" s="35">
        <f t="shared" si="9"/>
        <v>4.732717041800643E-2</v>
      </c>
      <c r="Q13" s="34">
        <f t="shared" si="10"/>
        <v>942</v>
      </c>
      <c r="R13" s="35">
        <f t="shared" si="11"/>
        <v>4.732717041800643E-2</v>
      </c>
      <c r="S13" s="34">
        <v>132119</v>
      </c>
      <c r="T13" s="38">
        <f t="shared" si="12"/>
        <v>0.10034755820612572</v>
      </c>
      <c r="U13" s="36"/>
      <c r="V13" s="37"/>
      <c r="W13" s="36"/>
      <c r="X13" s="37"/>
      <c r="Y13" s="36"/>
      <c r="Z13" s="39"/>
    </row>
    <row r="14" spans="1:26">
      <c r="A14" s="17"/>
      <c r="B14" s="10" t="s">
        <v>11</v>
      </c>
      <c r="C14" s="34">
        <v>0</v>
      </c>
      <c r="D14" s="35">
        <f t="shared" si="13"/>
        <v>0</v>
      </c>
      <c r="E14" s="34">
        <f t="shared" si="0"/>
        <v>0</v>
      </c>
      <c r="F14" s="35">
        <f t="shared" si="1"/>
        <v>0</v>
      </c>
      <c r="G14" s="34">
        <v>0</v>
      </c>
      <c r="H14" s="35">
        <f t="shared" si="2"/>
        <v>0</v>
      </c>
      <c r="I14" s="36">
        <f t="shared" si="3"/>
        <v>0</v>
      </c>
      <c r="J14" s="37">
        <f t="shared" si="4"/>
        <v>0</v>
      </c>
      <c r="K14" s="36">
        <f t="shared" si="5"/>
        <v>0</v>
      </c>
      <c r="L14" s="37">
        <f t="shared" si="6"/>
        <v>0</v>
      </c>
      <c r="M14" s="36">
        <v>0</v>
      </c>
      <c r="N14" s="37">
        <f t="shared" si="7"/>
        <v>0</v>
      </c>
      <c r="O14" s="34">
        <f t="shared" si="8"/>
        <v>-190</v>
      </c>
      <c r="P14" s="40">
        <f t="shared" si="9"/>
        <v>-9.5458199356913184E-3</v>
      </c>
      <c r="Q14" s="34">
        <f t="shared" si="10"/>
        <v>-190</v>
      </c>
      <c r="R14" s="40">
        <f t="shared" si="11"/>
        <v>-9.5458199356913184E-3</v>
      </c>
      <c r="S14" s="34">
        <v>2091</v>
      </c>
      <c r="T14" s="38">
        <f t="shared" si="12"/>
        <v>1.5881647924144815E-3</v>
      </c>
      <c r="U14" s="36"/>
      <c r="V14" s="37"/>
      <c r="W14" s="36"/>
      <c r="X14" s="37"/>
      <c r="Y14" s="36"/>
      <c r="Z14" s="39"/>
    </row>
    <row r="15" spans="1:26">
      <c r="A15" s="17"/>
      <c r="B15" s="10" t="s">
        <v>10</v>
      </c>
      <c r="C15" s="34">
        <v>-3301</v>
      </c>
      <c r="D15" s="35">
        <f t="shared" si="13"/>
        <v>-8.6172240060563343E-2</v>
      </c>
      <c r="E15" s="34">
        <f t="shared" si="0"/>
        <v>-3301</v>
      </c>
      <c r="F15" s="35">
        <f t="shared" si="1"/>
        <v>-8.6172240060563343E-2</v>
      </c>
      <c r="G15" s="34">
        <v>30166</v>
      </c>
      <c r="H15" s="35">
        <f t="shared" si="2"/>
        <v>2.4025186385143664E-2</v>
      </c>
      <c r="I15" s="36">
        <f t="shared" si="3"/>
        <v>4574</v>
      </c>
      <c r="J15" s="37">
        <f t="shared" si="4"/>
        <v>0.16598323474979135</v>
      </c>
      <c r="K15" s="36">
        <f t="shared" si="5"/>
        <v>4574</v>
      </c>
      <c r="L15" s="37">
        <f t="shared" si="6"/>
        <v>0.16598323474979135</v>
      </c>
      <c r="M15" s="36">
        <v>37140</v>
      </c>
      <c r="N15" s="37">
        <f t="shared" si="7"/>
        <v>2.8567912250203838E-2</v>
      </c>
      <c r="O15" s="34">
        <f t="shared" si="8"/>
        <v>1888</v>
      </c>
      <c r="P15" s="35">
        <f t="shared" si="9"/>
        <v>9.4855305466237938E-2</v>
      </c>
      <c r="Q15" s="34">
        <f t="shared" si="10"/>
        <v>1888</v>
      </c>
      <c r="R15" s="35">
        <f t="shared" si="11"/>
        <v>9.4855305466237938E-2</v>
      </c>
      <c r="S15" s="34">
        <v>27459</v>
      </c>
      <c r="T15" s="38">
        <f t="shared" si="12"/>
        <v>2.0855770939698346E-2</v>
      </c>
      <c r="U15" s="36"/>
      <c r="V15" s="37"/>
      <c r="W15" s="36"/>
      <c r="X15" s="37"/>
      <c r="Y15" s="36"/>
      <c r="Z15" s="39"/>
    </row>
    <row r="16" spans="1:26">
      <c r="A16" s="17"/>
      <c r="B16" s="10" t="s">
        <v>9</v>
      </c>
      <c r="C16" s="34">
        <v>-7560</v>
      </c>
      <c r="D16" s="35">
        <f t="shared" si="13"/>
        <v>-0.19735296421019657</v>
      </c>
      <c r="E16" s="34">
        <f t="shared" si="0"/>
        <v>-7560</v>
      </c>
      <c r="F16" s="35">
        <f t="shared" si="1"/>
        <v>-0.19735296421019657</v>
      </c>
      <c r="G16" s="34">
        <v>34014</v>
      </c>
      <c r="H16" s="35">
        <f t="shared" si="2"/>
        <v>2.7089859103105369E-2</v>
      </c>
      <c r="I16" s="36">
        <f t="shared" si="3"/>
        <v>4762</v>
      </c>
      <c r="J16" s="37">
        <f t="shared" si="4"/>
        <v>0.17280545777842291</v>
      </c>
      <c r="K16" s="36">
        <f t="shared" si="5"/>
        <v>4762</v>
      </c>
      <c r="L16" s="37">
        <f t="shared" si="6"/>
        <v>0.17280545777842291</v>
      </c>
      <c r="M16" s="36">
        <v>30388</v>
      </c>
      <c r="N16" s="37">
        <f t="shared" si="7"/>
        <v>2.3374305801270711E-2</v>
      </c>
      <c r="O16" s="34">
        <f t="shared" si="8"/>
        <v>4631</v>
      </c>
      <c r="P16" s="35">
        <f t="shared" si="9"/>
        <v>0.23266680064308681</v>
      </c>
      <c r="Q16" s="34">
        <f t="shared" si="10"/>
        <v>4631</v>
      </c>
      <c r="R16" s="35">
        <f t="shared" si="11"/>
        <v>0.23266680064308681</v>
      </c>
      <c r="S16" s="34">
        <v>24356</v>
      </c>
      <c r="T16" s="38">
        <f t="shared" si="12"/>
        <v>1.8498967806813538E-2</v>
      </c>
      <c r="U16" s="36"/>
      <c r="V16" s="37"/>
      <c r="W16" s="36"/>
      <c r="X16" s="37"/>
      <c r="Y16" s="36"/>
      <c r="Z16" s="39"/>
    </row>
    <row r="17" spans="1:26">
      <c r="A17" s="17"/>
      <c r="B17" s="10" t="s">
        <v>8</v>
      </c>
      <c r="C17" s="34">
        <v>725</v>
      </c>
      <c r="D17" s="35">
        <f t="shared" si="13"/>
        <v>1.8926044848200069E-2</v>
      </c>
      <c r="E17" s="34">
        <f t="shared" si="0"/>
        <v>725</v>
      </c>
      <c r="F17" s="35">
        <f t="shared" si="1"/>
        <v>1.8926044848200069E-2</v>
      </c>
      <c r="G17" s="34">
        <v>83712</v>
      </c>
      <c r="H17" s="35">
        <f t="shared" si="2"/>
        <v>6.6670967402809339E-2</v>
      </c>
      <c r="I17" s="36">
        <f t="shared" si="3"/>
        <v>905</v>
      </c>
      <c r="J17" s="37">
        <f t="shared" si="4"/>
        <v>3.2841020430380667E-2</v>
      </c>
      <c r="K17" s="36">
        <f t="shared" si="5"/>
        <v>905</v>
      </c>
      <c r="L17" s="37">
        <f t="shared" si="6"/>
        <v>3.2841020430380667E-2</v>
      </c>
      <c r="M17" s="36">
        <v>91870</v>
      </c>
      <c r="N17" s="37">
        <f t="shared" si="7"/>
        <v>7.0665969262957096E-2</v>
      </c>
      <c r="O17" s="34">
        <f t="shared" si="8"/>
        <v>1310</v>
      </c>
      <c r="P17" s="35">
        <f t="shared" si="9"/>
        <v>6.5815916398713828E-2</v>
      </c>
      <c r="Q17" s="34">
        <f t="shared" si="10"/>
        <v>1310</v>
      </c>
      <c r="R17" s="35">
        <f t="shared" si="11"/>
        <v>6.5815916398713828E-2</v>
      </c>
      <c r="S17" s="34">
        <f>S42</f>
        <v>92640</v>
      </c>
      <c r="T17" s="38">
        <f t="shared" si="12"/>
        <v>7.0362308163212609E-2</v>
      </c>
      <c r="U17" s="36"/>
      <c r="V17" s="37"/>
      <c r="W17" s="36"/>
      <c r="X17" s="37"/>
      <c r="Y17" s="36"/>
      <c r="Z17" s="39"/>
    </row>
    <row r="18" spans="1:26">
      <c r="A18" s="17"/>
      <c r="B18" s="10" t="s">
        <v>7</v>
      </c>
      <c r="C18" s="34">
        <v>106</v>
      </c>
      <c r="D18" s="35">
        <f t="shared" si="13"/>
        <v>2.7671182812540789E-3</v>
      </c>
      <c r="E18" s="34">
        <f t="shared" si="0"/>
        <v>106</v>
      </c>
      <c r="F18" s="35">
        <f t="shared" si="1"/>
        <v>2.7671182812540789E-3</v>
      </c>
      <c r="G18" s="34">
        <v>21389</v>
      </c>
      <c r="H18" s="35">
        <f t="shared" si="2"/>
        <v>1.7034897288067289E-2</v>
      </c>
      <c r="I18" s="36">
        <f t="shared" si="3"/>
        <v>154</v>
      </c>
      <c r="J18" s="37">
        <f t="shared" si="4"/>
        <v>5.5884167362194722E-3</v>
      </c>
      <c r="K18" s="36">
        <f t="shared" si="5"/>
        <v>154</v>
      </c>
      <c r="L18" s="37">
        <f t="shared" si="6"/>
        <v>5.5884167362194722E-3</v>
      </c>
      <c r="M18" s="36">
        <v>21559</v>
      </c>
      <c r="N18" s="37">
        <f t="shared" si="7"/>
        <v>1.6583080780887036E-2</v>
      </c>
      <c r="O18" s="34">
        <f t="shared" si="8"/>
        <v>230</v>
      </c>
      <c r="P18" s="35">
        <f t="shared" si="9"/>
        <v>1.1555466237942123E-2</v>
      </c>
      <c r="Q18" s="34">
        <f t="shared" si="10"/>
        <v>230</v>
      </c>
      <c r="R18" s="35">
        <f t="shared" si="11"/>
        <v>1.1555466237942123E-2</v>
      </c>
      <c r="S18" s="34">
        <f>S43</f>
        <v>22215</v>
      </c>
      <c r="T18" s="38">
        <f t="shared" si="12"/>
        <v>1.687282681180665E-2</v>
      </c>
      <c r="U18" s="36"/>
      <c r="V18" s="37"/>
      <c r="W18" s="36"/>
      <c r="X18" s="37"/>
      <c r="Y18" s="36"/>
      <c r="Z18" s="39"/>
    </row>
    <row r="19" spans="1:26">
      <c r="A19" s="17"/>
      <c r="B19" s="10" t="s">
        <v>6</v>
      </c>
      <c r="C19" s="34">
        <v>0</v>
      </c>
      <c r="D19" s="35">
        <f t="shared" si="13"/>
        <v>0</v>
      </c>
      <c r="E19" s="34">
        <f t="shared" si="0"/>
        <v>0</v>
      </c>
      <c r="F19" s="35">
        <f t="shared" si="1"/>
        <v>0</v>
      </c>
      <c r="G19" s="34">
        <v>0</v>
      </c>
      <c r="H19" s="35">
        <f t="shared" si="2"/>
        <v>0</v>
      </c>
      <c r="I19" s="36">
        <f t="shared" si="3"/>
        <v>0</v>
      </c>
      <c r="J19" s="37">
        <f t="shared" si="4"/>
        <v>0</v>
      </c>
      <c r="K19" s="36">
        <f t="shared" si="5"/>
        <v>0</v>
      </c>
      <c r="L19" s="37">
        <f t="shared" si="6"/>
        <v>0</v>
      </c>
      <c r="M19" s="36">
        <v>0</v>
      </c>
      <c r="N19" s="37">
        <f t="shared" si="7"/>
        <v>0</v>
      </c>
      <c r="O19" s="34">
        <f t="shared" si="8"/>
        <v>0</v>
      </c>
      <c r="P19" s="35">
        <f t="shared" si="9"/>
        <v>0</v>
      </c>
      <c r="Q19" s="34">
        <f t="shared" si="10"/>
        <v>0</v>
      </c>
      <c r="R19" s="35">
        <f t="shared" si="11"/>
        <v>0</v>
      </c>
      <c r="S19" s="34">
        <v>0</v>
      </c>
      <c r="T19" s="38">
        <f t="shared" si="12"/>
        <v>0</v>
      </c>
      <c r="U19" s="36"/>
      <c r="V19" s="37"/>
      <c r="W19" s="36"/>
      <c r="X19" s="37"/>
      <c r="Y19" s="36"/>
      <c r="Z19" s="39"/>
    </row>
    <row r="20" spans="1:26" ht="15.75" thickBot="1">
      <c r="A20" s="17"/>
      <c r="B20" s="23" t="s">
        <v>5</v>
      </c>
      <c r="C20" s="41">
        <v>2714</v>
      </c>
      <c r="D20" s="42">
        <f t="shared" si="13"/>
        <v>7.0848669955882737E-2</v>
      </c>
      <c r="E20" s="41">
        <f t="shared" si="0"/>
        <v>2714</v>
      </c>
      <c r="F20" s="42">
        <f t="shared" si="1"/>
        <v>7.0848669955882737E-2</v>
      </c>
      <c r="G20" s="41">
        <v>61599</v>
      </c>
      <c r="H20" s="42">
        <f t="shared" si="2"/>
        <v>4.9059452898576696E-2</v>
      </c>
      <c r="I20" s="43">
        <f t="shared" si="3"/>
        <v>-418</v>
      </c>
      <c r="J20" s="44">
        <f t="shared" si="4"/>
        <v>-1.5168559712595711E-2</v>
      </c>
      <c r="K20" s="43">
        <f t="shared" si="5"/>
        <v>-418</v>
      </c>
      <c r="L20" s="44">
        <f t="shared" si="6"/>
        <v>-1.5168559712595711E-2</v>
      </c>
      <c r="M20" s="43">
        <v>61619</v>
      </c>
      <c r="N20" s="44">
        <f t="shared" si="7"/>
        <v>4.7397043213390153E-2</v>
      </c>
      <c r="O20" s="41">
        <f t="shared" si="8"/>
        <v>556</v>
      </c>
      <c r="P20" s="42">
        <f t="shared" si="9"/>
        <v>2.7934083601286172E-2</v>
      </c>
      <c r="Q20" s="41">
        <f t="shared" si="10"/>
        <v>556</v>
      </c>
      <c r="R20" s="42">
        <f t="shared" si="11"/>
        <v>2.7934083601286172E-2</v>
      </c>
      <c r="S20" s="41">
        <v>64764</v>
      </c>
      <c r="T20" s="45">
        <f t="shared" si="12"/>
        <v>4.9189815693893579E-2</v>
      </c>
      <c r="U20" s="43"/>
      <c r="V20" s="44"/>
      <c r="W20" s="43"/>
      <c r="X20" s="44"/>
      <c r="Y20" s="43"/>
      <c r="Z20" s="46"/>
    </row>
    <row r="21" spans="1:26" ht="15.75" thickBot="1">
      <c r="A21" s="17"/>
      <c r="B21" s="24" t="s">
        <v>0</v>
      </c>
      <c r="C21" s="25">
        <f>SUM(C9:C20)</f>
        <v>-38307</v>
      </c>
      <c r="D21" s="26">
        <v>1</v>
      </c>
      <c r="E21" s="25">
        <f>SUM(E9:E20)</f>
        <v>-38307</v>
      </c>
      <c r="F21" s="27">
        <f>D21</f>
        <v>1</v>
      </c>
      <c r="G21" s="25">
        <f>SUM(G9:G20)</f>
        <v>1255599</v>
      </c>
      <c r="H21" s="26">
        <v>1</v>
      </c>
      <c r="I21" s="28">
        <f>SUM(I9:I20)</f>
        <v>27557</v>
      </c>
      <c r="J21" s="29">
        <f t="shared" si="4"/>
        <v>1</v>
      </c>
      <c r="K21" s="28">
        <f>SUM(K9:K20)</f>
        <v>27557</v>
      </c>
      <c r="L21" s="29">
        <f t="shared" si="6"/>
        <v>1</v>
      </c>
      <c r="M21" s="30">
        <f>SUM(M9:M20)</f>
        <v>1300060</v>
      </c>
      <c r="N21" s="29">
        <f t="shared" si="7"/>
        <v>1</v>
      </c>
      <c r="O21" s="31">
        <f t="shared" si="8"/>
        <v>19904</v>
      </c>
      <c r="P21" s="27">
        <f t="shared" si="9"/>
        <v>1</v>
      </c>
      <c r="Q21" s="31">
        <f t="shared" si="10"/>
        <v>19904</v>
      </c>
      <c r="R21" s="27">
        <f t="shared" si="11"/>
        <v>1</v>
      </c>
      <c r="S21" s="25">
        <f>SUM(S9:S20)</f>
        <v>1316614</v>
      </c>
      <c r="T21" s="32">
        <f t="shared" si="12"/>
        <v>1</v>
      </c>
      <c r="U21" s="30"/>
      <c r="V21" s="29"/>
      <c r="W21" s="30"/>
      <c r="X21" s="29"/>
      <c r="Y21" s="30"/>
      <c r="Z21" s="33"/>
    </row>
    <row r="22" spans="1:26">
      <c r="A22" s="9"/>
      <c r="B22" s="9"/>
      <c r="C22" s="8"/>
      <c r="D22" s="7"/>
      <c r="E22" s="8"/>
      <c r="F22" s="7"/>
      <c r="G22" s="8"/>
      <c r="H22" s="7"/>
      <c r="I22" s="8"/>
      <c r="J22" s="7"/>
      <c r="K22" s="8"/>
      <c r="L22" s="7"/>
      <c r="M22" s="8"/>
      <c r="N22" s="7"/>
      <c r="O22" s="8"/>
      <c r="P22" s="7"/>
      <c r="Q22" s="8"/>
      <c r="R22" s="7"/>
      <c r="S22" s="8"/>
      <c r="T22" s="7"/>
      <c r="U22" s="8"/>
      <c r="V22" s="7"/>
      <c r="W22" s="8"/>
      <c r="X22" s="7"/>
      <c r="Y22" s="8"/>
      <c r="Z22" s="7"/>
    </row>
    <row r="23" spans="1:26">
      <c r="A23" s="9"/>
      <c r="B23" s="2" t="s">
        <v>4</v>
      </c>
      <c r="C23" s="34">
        <v>-33171</v>
      </c>
      <c r="D23" s="35">
        <f>C23/-$C$21</f>
        <v>-0.8659252878064061</v>
      </c>
      <c r="E23" s="34">
        <f>C23</f>
        <v>-33171</v>
      </c>
      <c r="F23" s="35">
        <f>D23</f>
        <v>-0.8659252878064061</v>
      </c>
      <c r="G23" s="34">
        <v>1146981</v>
      </c>
      <c r="H23" s="35">
        <f>G23/$G$25</f>
        <v>0.91349308178805499</v>
      </c>
      <c r="I23" s="36">
        <f>I48-C48</f>
        <v>20234</v>
      </c>
      <c r="J23" s="37">
        <f>I23/$I$25</f>
        <v>0.73425989766665456</v>
      </c>
      <c r="K23" s="36">
        <f>I23</f>
        <v>20234</v>
      </c>
      <c r="L23" s="37">
        <f>J23</f>
        <v>0.73425989766665456</v>
      </c>
      <c r="M23" s="36">
        <v>1154656</v>
      </c>
      <c r="N23" s="37">
        <f>M23/$M$25</f>
        <v>0.88815593126471082</v>
      </c>
      <c r="O23" s="34">
        <f>O48-I48</f>
        <v>14416</v>
      </c>
      <c r="P23" s="35">
        <f>O23/O25</f>
        <v>0.72427652733118975</v>
      </c>
      <c r="Q23" s="34">
        <f>O23</f>
        <v>14416</v>
      </c>
      <c r="R23" s="35">
        <f>Q23/Q25</f>
        <v>0.72427652733118975</v>
      </c>
      <c r="S23" s="34">
        <f>S25-S24</f>
        <v>1192473</v>
      </c>
      <c r="T23" s="35">
        <f>S23/S25</f>
        <v>0.90571192467951878</v>
      </c>
      <c r="U23" s="36"/>
      <c r="V23" s="37"/>
      <c r="W23" s="36"/>
      <c r="X23" s="37"/>
      <c r="Y23" s="36"/>
      <c r="Z23" s="37"/>
    </row>
    <row r="24" spans="1:26" ht="15.75" thickBot="1">
      <c r="A24" s="9"/>
      <c r="B24" s="47" t="s">
        <v>3</v>
      </c>
      <c r="C24" s="41">
        <v>-5136</v>
      </c>
      <c r="D24" s="42">
        <f t="shared" ref="D24" si="14">C24/-$C$21</f>
        <v>-0.13407471219359385</v>
      </c>
      <c r="E24" s="41">
        <f>C24</f>
        <v>-5136</v>
      </c>
      <c r="F24" s="42">
        <f t="shared" ref="F24:F25" si="15">D24</f>
        <v>-0.13407471219359385</v>
      </c>
      <c r="G24" s="41">
        <v>108618</v>
      </c>
      <c r="H24" s="42">
        <f>G24/$G$25</f>
        <v>8.6506918211945061E-2</v>
      </c>
      <c r="I24" s="43">
        <f>I49-C49</f>
        <v>7323</v>
      </c>
      <c r="J24" s="44">
        <f t="shared" ref="J24:J25" si="16">I24/$I$25</f>
        <v>0.26574010233334544</v>
      </c>
      <c r="K24" s="43">
        <f>I24</f>
        <v>7323</v>
      </c>
      <c r="L24" s="44">
        <f t="shared" ref="L24:L25" si="17">J24</f>
        <v>0.26574010233334544</v>
      </c>
      <c r="M24" s="43">
        <v>145404</v>
      </c>
      <c r="N24" s="44">
        <f t="shared" ref="N24:N25" si="18">M24/$M$25</f>
        <v>0.11184406873528914</v>
      </c>
      <c r="O24" s="41">
        <f t="shared" ref="O24:O25" si="19">O49-I49</f>
        <v>5488</v>
      </c>
      <c r="P24" s="42">
        <f>O24/O25</f>
        <v>0.27572347266881031</v>
      </c>
      <c r="Q24" s="41">
        <f t="shared" ref="Q24:Q25" si="20">O24</f>
        <v>5488</v>
      </c>
      <c r="R24" s="42">
        <f>Q24/Q25</f>
        <v>0.27572347266881031</v>
      </c>
      <c r="S24" s="41">
        <v>124141</v>
      </c>
      <c r="T24" s="42">
        <f>S24/S25</f>
        <v>9.4288075320481168E-2</v>
      </c>
      <c r="U24" s="43"/>
      <c r="V24" s="44"/>
      <c r="W24" s="43"/>
      <c r="X24" s="44"/>
      <c r="Y24" s="43"/>
      <c r="Z24" s="44"/>
    </row>
    <row r="25" spans="1:26" ht="15.75" thickBot="1">
      <c r="A25" s="9"/>
      <c r="B25" s="48" t="s">
        <v>0</v>
      </c>
      <c r="C25" s="49">
        <f>SUM(C23:C24)</f>
        <v>-38307</v>
      </c>
      <c r="D25" s="50">
        <v>1</v>
      </c>
      <c r="E25" s="49">
        <f t="shared" ref="E25:H25" si="21">SUM(E23:E24)</f>
        <v>-38307</v>
      </c>
      <c r="F25" s="50">
        <f t="shared" si="15"/>
        <v>1</v>
      </c>
      <c r="G25" s="49">
        <f t="shared" si="21"/>
        <v>1255599</v>
      </c>
      <c r="H25" s="51">
        <f t="shared" si="21"/>
        <v>1</v>
      </c>
      <c r="I25" s="52">
        <f>SUM(I23:I24)</f>
        <v>27557</v>
      </c>
      <c r="J25" s="53">
        <f t="shared" si="16"/>
        <v>1</v>
      </c>
      <c r="K25" s="52">
        <f>SUM(K23:K24)</f>
        <v>27557</v>
      </c>
      <c r="L25" s="53">
        <f t="shared" si="17"/>
        <v>1</v>
      </c>
      <c r="M25" s="52">
        <f>SUM(M23:M24)</f>
        <v>1300060</v>
      </c>
      <c r="N25" s="53">
        <f t="shared" si="18"/>
        <v>1</v>
      </c>
      <c r="O25" s="54">
        <f t="shared" si="19"/>
        <v>19904</v>
      </c>
      <c r="P25" s="50">
        <v>1</v>
      </c>
      <c r="Q25" s="54">
        <f t="shared" si="20"/>
        <v>19904</v>
      </c>
      <c r="R25" s="50">
        <v>1</v>
      </c>
      <c r="S25" s="49">
        <f>S21</f>
        <v>1316614</v>
      </c>
      <c r="T25" s="51">
        <v>1</v>
      </c>
      <c r="U25" s="52"/>
      <c r="V25" s="53"/>
      <c r="W25" s="52"/>
      <c r="X25" s="53"/>
      <c r="Y25" s="52"/>
      <c r="Z25" s="55"/>
    </row>
    <row r="26" spans="1:26">
      <c r="A26" s="9"/>
      <c r="B26" s="5"/>
      <c r="C26" s="4"/>
      <c r="D26" s="3"/>
      <c r="E26" s="4"/>
      <c r="F26" s="3"/>
      <c r="G26" s="4"/>
      <c r="H26" s="3"/>
      <c r="I26" s="4"/>
      <c r="J26" s="3"/>
      <c r="K26" s="4"/>
      <c r="L26" s="3"/>
      <c r="M26" s="4"/>
      <c r="N26" s="3"/>
      <c r="O26" s="4"/>
      <c r="P26" s="3"/>
      <c r="Q26" s="4"/>
      <c r="R26" s="3"/>
      <c r="S26" s="4"/>
      <c r="T26" s="3"/>
      <c r="U26" s="4"/>
      <c r="V26" s="3"/>
      <c r="W26" s="4"/>
      <c r="X26" s="3"/>
      <c r="Y26" s="4"/>
      <c r="Z26" s="3"/>
    </row>
    <row r="27" spans="1:26">
      <c r="A27" s="9"/>
      <c r="B27" s="2" t="s">
        <v>2</v>
      </c>
      <c r="C27" s="34">
        <v>-42964</v>
      </c>
      <c r="D27" s="35">
        <f>C27/-$C$29</f>
        <v>-1.121570470149059</v>
      </c>
      <c r="E27" s="34">
        <f>C27</f>
        <v>-42964</v>
      </c>
      <c r="F27" s="35">
        <f>D27</f>
        <v>-1.121570470149059</v>
      </c>
      <c r="G27" s="34">
        <v>950405</v>
      </c>
      <c r="H27" s="35">
        <f>G27/$G$29</f>
        <v>0.75693354327297169</v>
      </c>
      <c r="I27" s="36">
        <f>I52-C52</f>
        <v>25818</v>
      </c>
      <c r="J27" s="37">
        <f>I27/$I$29</f>
        <v>0.93689443698515806</v>
      </c>
      <c r="K27" s="36">
        <f>I27</f>
        <v>25818</v>
      </c>
      <c r="L27" s="37">
        <f>J27</f>
        <v>0.93689443698515806</v>
      </c>
      <c r="M27" s="36">
        <v>986970</v>
      </c>
      <c r="N27" s="37">
        <f>M27/$M$29</f>
        <v>0.75917265356983521</v>
      </c>
      <c r="O27" s="34">
        <f>O52-I52</f>
        <v>16866</v>
      </c>
      <c r="P27" s="35">
        <f>O27/O29</f>
        <v>0.84736736334405149</v>
      </c>
      <c r="Q27" s="34">
        <f>O27</f>
        <v>16866</v>
      </c>
      <c r="R27" s="35">
        <f>P27</f>
        <v>0.84736736334405149</v>
      </c>
      <c r="S27" s="34">
        <f>S29-S28</f>
        <v>1004876</v>
      </c>
      <c r="T27" s="35">
        <f>S27/S29</f>
        <v>0.76322749112496147</v>
      </c>
      <c r="U27" s="36"/>
      <c r="V27" s="37"/>
      <c r="W27" s="36"/>
      <c r="X27" s="37"/>
      <c r="Y27" s="36"/>
      <c r="Z27" s="37"/>
    </row>
    <row r="28" spans="1:26" ht="15.75" thickBot="1">
      <c r="A28" s="9"/>
      <c r="B28" s="47" t="s">
        <v>1</v>
      </c>
      <c r="C28" s="41">
        <v>4657</v>
      </c>
      <c r="D28" s="42">
        <f>C28/-$C$29</f>
        <v>0.12157047014905892</v>
      </c>
      <c r="E28" s="41">
        <f>C28</f>
        <v>4657</v>
      </c>
      <c r="F28" s="42">
        <f t="shared" ref="F28:F29" si="22">D28</f>
        <v>0.12157047014905892</v>
      </c>
      <c r="G28" s="41">
        <v>305194</v>
      </c>
      <c r="H28" s="42">
        <f>G28/$G$29</f>
        <v>0.24306645672702828</v>
      </c>
      <c r="I28" s="43">
        <f>I53-C53</f>
        <v>1739</v>
      </c>
      <c r="J28" s="44">
        <f t="shared" ref="J28:J29" si="23">I28/$I$29</f>
        <v>6.3105563014841964E-2</v>
      </c>
      <c r="K28" s="43">
        <f>I28</f>
        <v>1739</v>
      </c>
      <c r="L28" s="44">
        <f t="shared" ref="L28:L29" si="24">J28</f>
        <v>6.3105563014841964E-2</v>
      </c>
      <c r="M28" s="43">
        <v>313090</v>
      </c>
      <c r="N28" s="44">
        <f t="shared" ref="N28:N29" si="25">M28/$M$29</f>
        <v>0.24082734643016476</v>
      </c>
      <c r="O28" s="41">
        <f t="shared" ref="O28:O29" si="26">O53-I53</f>
        <v>3038</v>
      </c>
      <c r="P28" s="42">
        <f>O28/O29</f>
        <v>0.15263263665594856</v>
      </c>
      <c r="Q28" s="41">
        <f t="shared" ref="Q28:Q29" si="27">O28</f>
        <v>3038</v>
      </c>
      <c r="R28" s="42">
        <f t="shared" ref="R28:R29" si="28">P28</f>
        <v>0.15263263665594856</v>
      </c>
      <c r="S28" s="41">
        <f>S20+S18+S17+S13</f>
        <v>311738</v>
      </c>
      <c r="T28" s="42">
        <f>S28/S29</f>
        <v>0.23677250887503853</v>
      </c>
      <c r="U28" s="43"/>
      <c r="V28" s="44"/>
      <c r="W28" s="43"/>
      <c r="X28" s="44"/>
      <c r="Y28" s="43"/>
      <c r="Z28" s="44"/>
    </row>
    <row r="29" spans="1:26" ht="15.75" thickBot="1">
      <c r="A29" s="9"/>
      <c r="B29" s="48" t="s">
        <v>0</v>
      </c>
      <c r="C29" s="49">
        <f t="shared" ref="C29:H29" si="29">SUM(C27:C28)</f>
        <v>-38307</v>
      </c>
      <c r="D29" s="56">
        <v>1</v>
      </c>
      <c r="E29" s="49">
        <f t="shared" si="29"/>
        <v>-38307</v>
      </c>
      <c r="F29" s="50">
        <f t="shared" si="22"/>
        <v>1</v>
      </c>
      <c r="G29" s="49">
        <f t="shared" si="29"/>
        <v>1255599</v>
      </c>
      <c r="H29" s="51">
        <f t="shared" si="29"/>
        <v>1</v>
      </c>
      <c r="I29" s="52">
        <f>SUM(I27:I28)</f>
        <v>27557</v>
      </c>
      <c r="J29" s="53">
        <f t="shared" si="23"/>
        <v>1</v>
      </c>
      <c r="K29" s="52">
        <f>SUM(K27:K28)</f>
        <v>27557</v>
      </c>
      <c r="L29" s="53">
        <f t="shared" si="24"/>
        <v>1</v>
      </c>
      <c r="M29" s="52">
        <f>SUM(M27:M28)</f>
        <v>1300060</v>
      </c>
      <c r="N29" s="53">
        <f t="shared" si="25"/>
        <v>1</v>
      </c>
      <c r="O29" s="54">
        <f t="shared" si="26"/>
        <v>19904</v>
      </c>
      <c r="P29" s="50">
        <v>1</v>
      </c>
      <c r="Q29" s="54">
        <f t="shared" si="27"/>
        <v>19904</v>
      </c>
      <c r="R29" s="50">
        <f t="shared" si="28"/>
        <v>1</v>
      </c>
      <c r="S29" s="49">
        <f>S21</f>
        <v>1316614</v>
      </c>
      <c r="T29" s="51">
        <v>1</v>
      </c>
      <c r="U29" s="52"/>
      <c r="V29" s="53"/>
      <c r="W29" s="52"/>
      <c r="X29" s="53"/>
      <c r="Y29" s="52"/>
      <c r="Z29" s="55"/>
    </row>
    <row r="30" spans="1:26">
      <c r="O30" s="22"/>
      <c r="Q30" s="22"/>
    </row>
    <row r="31" spans="1:26" ht="18.75">
      <c r="B31" s="16" t="s">
        <v>30</v>
      </c>
      <c r="C31" s="69" t="s">
        <v>22</v>
      </c>
      <c r="D31" s="70"/>
      <c r="E31" s="70"/>
      <c r="F31" s="70"/>
      <c r="G31" s="70"/>
      <c r="H31" s="71"/>
      <c r="I31" s="69" t="s">
        <v>25</v>
      </c>
      <c r="J31" s="70"/>
      <c r="K31" s="70"/>
      <c r="L31" s="70"/>
      <c r="M31" s="70"/>
      <c r="N31" s="71"/>
      <c r="O31" s="69" t="s">
        <v>24</v>
      </c>
      <c r="P31" s="70"/>
      <c r="Q31" s="70"/>
      <c r="R31" s="70"/>
      <c r="S31" s="70"/>
      <c r="T31" s="71"/>
      <c r="U31" s="69" t="s">
        <v>23</v>
      </c>
      <c r="V31" s="70"/>
      <c r="W31" s="70"/>
      <c r="X31" s="70"/>
      <c r="Y31" s="70"/>
      <c r="Z31" s="71"/>
    </row>
    <row r="32" spans="1:26" ht="24.75" customHeight="1">
      <c r="B32" s="15">
        <v>2020</v>
      </c>
      <c r="C32" s="72" t="s">
        <v>21</v>
      </c>
      <c r="D32" s="73"/>
      <c r="E32" s="73" t="s">
        <v>20</v>
      </c>
      <c r="F32" s="73"/>
      <c r="G32" s="73" t="s">
        <v>19</v>
      </c>
      <c r="H32" s="74"/>
      <c r="I32" s="72" t="s">
        <v>21</v>
      </c>
      <c r="J32" s="73"/>
      <c r="K32" s="73" t="s">
        <v>20</v>
      </c>
      <c r="L32" s="73"/>
      <c r="M32" s="73" t="s">
        <v>19</v>
      </c>
      <c r="N32" s="74"/>
      <c r="O32" s="72" t="s">
        <v>21</v>
      </c>
      <c r="P32" s="73"/>
      <c r="Q32" s="73" t="s">
        <v>20</v>
      </c>
      <c r="R32" s="73"/>
      <c r="S32" s="73" t="s">
        <v>19</v>
      </c>
      <c r="T32" s="74"/>
      <c r="U32" s="72" t="s">
        <v>21</v>
      </c>
      <c r="V32" s="73"/>
      <c r="W32" s="73" t="s">
        <v>20</v>
      </c>
      <c r="X32" s="73"/>
      <c r="Y32" s="73" t="s">
        <v>19</v>
      </c>
      <c r="Z32" s="74"/>
    </row>
    <row r="33" spans="2:26">
      <c r="B33" s="9"/>
      <c r="C33" s="14" t="s">
        <v>18</v>
      </c>
      <c r="D33" s="13" t="s">
        <v>17</v>
      </c>
      <c r="E33" s="13" t="s">
        <v>18</v>
      </c>
      <c r="F33" s="13" t="s">
        <v>17</v>
      </c>
      <c r="G33" s="13" t="s">
        <v>18</v>
      </c>
      <c r="H33" s="12" t="s">
        <v>17</v>
      </c>
      <c r="I33" s="14" t="s">
        <v>18</v>
      </c>
      <c r="J33" s="13" t="s">
        <v>17</v>
      </c>
      <c r="K33" s="13" t="s">
        <v>18</v>
      </c>
      <c r="L33" s="13" t="s">
        <v>17</v>
      </c>
      <c r="M33" s="13" t="s">
        <v>18</v>
      </c>
      <c r="N33" s="12" t="s">
        <v>17</v>
      </c>
      <c r="O33" s="14" t="s">
        <v>18</v>
      </c>
      <c r="P33" s="13" t="s">
        <v>17</v>
      </c>
      <c r="Q33" s="13" t="s">
        <v>18</v>
      </c>
      <c r="R33" s="13" t="s">
        <v>17</v>
      </c>
      <c r="S33" s="13" t="s">
        <v>18</v>
      </c>
      <c r="T33" s="12" t="s">
        <v>17</v>
      </c>
      <c r="U33" s="14" t="s">
        <v>18</v>
      </c>
      <c r="V33" s="13" t="s">
        <v>17</v>
      </c>
      <c r="W33" s="13" t="s">
        <v>18</v>
      </c>
      <c r="X33" s="13" t="s">
        <v>17</v>
      </c>
      <c r="Y33" s="13" t="s">
        <v>18</v>
      </c>
      <c r="Z33" s="12" t="s">
        <v>17</v>
      </c>
    </row>
    <row r="34" spans="2:26">
      <c r="B34" s="11" t="s">
        <v>16</v>
      </c>
      <c r="C34" s="34">
        <v>10</v>
      </c>
      <c r="D34" s="35">
        <f>C34/-$C$21</f>
        <v>2.6104889445793198E-4</v>
      </c>
      <c r="E34" s="34">
        <f>C34</f>
        <v>10</v>
      </c>
      <c r="F34" s="35">
        <f>D34</f>
        <v>2.6104889445793198E-4</v>
      </c>
      <c r="G34" s="34">
        <v>257640</v>
      </c>
      <c r="H34" s="35">
        <f>N34</f>
        <v>0.22589111271787457</v>
      </c>
      <c r="I34" s="36">
        <v>142</v>
      </c>
      <c r="J34" s="37">
        <f>I34/-$I$46</f>
        <v>1.3209302325581396E-2</v>
      </c>
      <c r="K34" s="36">
        <f>I34</f>
        <v>142</v>
      </c>
      <c r="L34" s="37">
        <f>J34</f>
        <v>1.3209302325581396E-2</v>
      </c>
      <c r="M34" s="36">
        <v>293672</v>
      </c>
      <c r="N34" s="37">
        <f>M34/$M$46</f>
        <v>0.22589111271787457</v>
      </c>
      <c r="O34" s="34">
        <v>878</v>
      </c>
      <c r="P34" s="35">
        <f>O34/$O$46</f>
        <v>9.5914354380598643E-2</v>
      </c>
      <c r="Q34" s="34">
        <f>O34</f>
        <v>878</v>
      </c>
      <c r="R34" s="35">
        <f>P34</f>
        <v>9.5914354380598643E-2</v>
      </c>
      <c r="S34" s="34">
        <v>356605</v>
      </c>
      <c r="T34" s="38">
        <f>S34/$S$46</f>
        <v>0.27085007450930948</v>
      </c>
      <c r="U34" s="36"/>
      <c r="V34" s="37"/>
      <c r="W34" s="36"/>
      <c r="X34" s="37"/>
      <c r="Y34" s="36"/>
      <c r="Z34" s="39"/>
    </row>
    <row r="35" spans="2:26">
      <c r="B35" s="10" t="s">
        <v>15</v>
      </c>
      <c r="C35" s="34">
        <v>-10733</v>
      </c>
      <c r="D35" s="35">
        <f t="shared" ref="D35:D45" si="30">C35/-$C$21</f>
        <v>-0.28018377842169839</v>
      </c>
      <c r="E35" s="34">
        <f t="shared" ref="E35:E45" si="31">C35</f>
        <v>-10733</v>
      </c>
      <c r="F35" s="35">
        <f t="shared" ref="F35:F45" si="32">D35</f>
        <v>-0.28018377842169839</v>
      </c>
      <c r="G35" s="34">
        <v>251313</v>
      </c>
      <c r="H35" s="35">
        <f t="shared" ref="H35:H45" si="33">G35/$G$21</f>
        <v>0.20015387078199329</v>
      </c>
      <c r="I35" s="36">
        <v>-2374</v>
      </c>
      <c r="J35" s="37">
        <f t="shared" ref="J35:J45" si="34">I35/-$I$46</f>
        <v>-0.22083720930232559</v>
      </c>
      <c r="K35" s="36">
        <f t="shared" ref="K35:K45" si="35">I35</f>
        <v>-2374</v>
      </c>
      <c r="L35" s="37">
        <f t="shared" ref="L35:L46" si="36">J35</f>
        <v>-0.22083720930232559</v>
      </c>
      <c r="M35" s="36">
        <v>275806</v>
      </c>
      <c r="N35" s="37">
        <f t="shared" ref="N35:N46" si="37">M35/$M$46</f>
        <v>0.21214867006138177</v>
      </c>
      <c r="O35" s="34">
        <v>-3502</v>
      </c>
      <c r="P35" s="40">
        <f>O35/$O$46</f>
        <v>-0.38256499890758139</v>
      </c>
      <c r="Q35" s="34">
        <f t="shared" ref="Q35:Q46" si="38">O35</f>
        <v>-3502</v>
      </c>
      <c r="R35" s="40">
        <f t="shared" ref="R35:R46" si="39">P35</f>
        <v>-0.38256499890758139</v>
      </c>
      <c r="S35" s="34">
        <v>284870</v>
      </c>
      <c r="T35" s="38">
        <f t="shared" ref="T35:T46" si="40">S35/$S$46</f>
        <v>0.21636561664998247</v>
      </c>
      <c r="U35" s="36"/>
      <c r="V35" s="37"/>
      <c r="W35" s="36"/>
      <c r="X35" s="37"/>
      <c r="Y35" s="36"/>
      <c r="Z35" s="39"/>
    </row>
    <row r="36" spans="2:26">
      <c r="B36" s="10" t="s">
        <v>14</v>
      </c>
      <c r="C36" s="34">
        <v>0</v>
      </c>
      <c r="D36" s="35">
        <f t="shared" si="30"/>
        <v>0</v>
      </c>
      <c r="E36" s="34">
        <f t="shared" si="31"/>
        <v>0</v>
      </c>
      <c r="F36" s="35">
        <f t="shared" si="32"/>
        <v>0</v>
      </c>
      <c r="G36" s="34">
        <v>0</v>
      </c>
      <c r="H36" s="35">
        <f t="shared" si="33"/>
        <v>0</v>
      </c>
      <c r="I36" s="36">
        <v>0</v>
      </c>
      <c r="J36" s="37">
        <f t="shared" si="34"/>
        <v>0</v>
      </c>
      <c r="K36" s="36">
        <f t="shared" si="35"/>
        <v>0</v>
      </c>
      <c r="L36" s="37">
        <f t="shared" si="36"/>
        <v>0</v>
      </c>
      <c r="M36" s="36">
        <v>0</v>
      </c>
      <c r="N36" s="37">
        <f t="shared" si="37"/>
        <v>0</v>
      </c>
      <c r="O36" s="34">
        <v>0</v>
      </c>
      <c r="P36" s="35">
        <f t="shared" ref="P36:P46" si="41">O36/$O$46</f>
        <v>0</v>
      </c>
      <c r="Q36" s="34">
        <f t="shared" si="38"/>
        <v>0</v>
      </c>
      <c r="R36" s="35">
        <f t="shared" si="39"/>
        <v>0</v>
      </c>
      <c r="S36" s="34">
        <v>0</v>
      </c>
      <c r="T36" s="38">
        <f t="shared" si="40"/>
        <v>0</v>
      </c>
      <c r="U36" s="36"/>
      <c r="V36" s="37"/>
      <c r="W36" s="36"/>
      <c r="X36" s="37"/>
      <c r="Y36" s="36"/>
      <c r="Z36" s="39"/>
    </row>
    <row r="37" spans="2:26">
      <c r="B37" s="10" t="s">
        <v>13</v>
      </c>
      <c r="C37" s="34">
        <v>-21380</v>
      </c>
      <c r="D37" s="35">
        <f t="shared" si="30"/>
        <v>-0.55812253635105857</v>
      </c>
      <c r="E37" s="34">
        <f t="shared" si="31"/>
        <v>-21380</v>
      </c>
      <c r="F37" s="35">
        <f t="shared" si="32"/>
        <v>-0.55812253635105857</v>
      </c>
      <c r="G37" s="34">
        <v>377272</v>
      </c>
      <c r="H37" s="35">
        <f t="shared" si="33"/>
        <v>0.30047172704024133</v>
      </c>
      <c r="I37" s="36">
        <v>-13389</v>
      </c>
      <c r="J37" s="37">
        <f t="shared" si="34"/>
        <v>-1.2454883720930232</v>
      </c>
      <c r="K37" s="36">
        <f t="shared" si="35"/>
        <v>-13389</v>
      </c>
      <c r="L37" s="37">
        <f t="shared" si="36"/>
        <v>-1.2454883720930232</v>
      </c>
      <c r="M37" s="36">
        <v>349964</v>
      </c>
      <c r="N37" s="37">
        <f t="shared" si="37"/>
        <v>0.26919065273910436</v>
      </c>
      <c r="O37" s="34">
        <v>-2460</v>
      </c>
      <c r="P37" s="40">
        <f t="shared" si="41"/>
        <v>-0.26873497924404632</v>
      </c>
      <c r="Q37" s="34">
        <f t="shared" si="38"/>
        <v>-2460</v>
      </c>
      <c r="R37" s="40">
        <f t="shared" si="39"/>
        <v>-0.26873497924404632</v>
      </c>
      <c r="S37" s="34">
        <v>309495</v>
      </c>
      <c r="T37" s="38">
        <f t="shared" si="40"/>
        <v>0.23506889642674314</v>
      </c>
      <c r="U37" s="36"/>
      <c r="V37" s="37"/>
      <c r="W37" s="36"/>
      <c r="X37" s="37"/>
      <c r="Y37" s="36"/>
      <c r="Z37" s="39"/>
    </row>
    <row r="38" spans="2:26">
      <c r="B38" s="10" t="s">
        <v>12</v>
      </c>
      <c r="C38" s="34">
        <v>1112</v>
      </c>
      <c r="D38" s="35">
        <f t="shared" si="30"/>
        <v>2.9028637063722034E-2</v>
      </c>
      <c r="E38" s="34">
        <f t="shared" si="31"/>
        <v>1112</v>
      </c>
      <c r="F38" s="35">
        <f t="shared" si="32"/>
        <v>2.9028637063722034E-2</v>
      </c>
      <c r="G38" s="34">
        <v>138494</v>
      </c>
      <c r="H38" s="35">
        <f t="shared" si="33"/>
        <v>0.11030113913757497</v>
      </c>
      <c r="I38" s="36">
        <v>2210</v>
      </c>
      <c r="J38" s="37">
        <f t="shared" si="34"/>
        <v>0.20558139534883721</v>
      </c>
      <c r="K38" s="36">
        <f t="shared" si="35"/>
        <v>2210</v>
      </c>
      <c r="L38" s="37">
        <f t="shared" si="36"/>
        <v>0.20558139534883721</v>
      </c>
      <c r="M38" s="36">
        <v>138042</v>
      </c>
      <c r="N38" s="37">
        <f t="shared" si="37"/>
        <v>0.10618125317293048</v>
      </c>
      <c r="O38" s="34">
        <v>3152</v>
      </c>
      <c r="P38" s="35">
        <f t="shared" si="41"/>
        <v>0.3443303473891195</v>
      </c>
      <c r="Q38" s="34">
        <f t="shared" si="38"/>
        <v>3152</v>
      </c>
      <c r="R38" s="35">
        <f t="shared" si="39"/>
        <v>0.3443303473891195</v>
      </c>
      <c r="S38" s="34">
        <v>132119</v>
      </c>
      <c r="T38" s="38">
        <f t="shared" si="40"/>
        <v>0.10034755820612572</v>
      </c>
      <c r="U38" s="36"/>
      <c r="V38" s="37"/>
      <c r="W38" s="36"/>
      <c r="X38" s="37"/>
      <c r="Y38" s="36"/>
      <c r="Z38" s="39"/>
    </row>
    <row r="39" spans="2:26">
      <c r="B39" s="10" t="s">
        <v>11</v>
      </c>
      <c r="C39" s="34">
        <v>0</v>
      </c>
      <c r="D39" s="35">
        <f t="shared" si="30"/>
        <v>0</v>
      </c>
      <c r="E39" s="34">
        <f t="shared" si="31"/>
        <v>0</v>
      </c>
      <c r="F39" s="35">
        <f t="shared" si="32"/>
        <v>0</v>
      </c>
      <c r="G39" s="34">
        <v>0</v>
      </c>
      <c r="H39" s="35">
        <f t="shared" si="33"/>
        <v>0</v>
      </c>
      <c r="I39" s="36">
        <v>0</v>
      </c>
      <c r="J39" s="37">
        <f t="shared" si="34"/>
        <v>0</v>
      </c>
      <c r="K39" s="36">
        <f t="shared" si="35"/>
        <v>0</v>
      </c>
      <c r="L39" s="37">
        <f t="shared" si="36"/>
        <v>0</v>
      </c>
      <c r="M39" s="36">
        <v>0</v>
      </c>
      <c r="N39" s="37">
        <f t="shared" si="37"/>
        <v>0</v>
      </c>
      <c r="O39" s="34">
        <v>-190</v>
      </c>
      <c r="P39" s="40">
        <f t="shared" si="41"/>
        <v>-2.0755953681450733E-2</v>
      </c>
      <c r="Q39" s="34">
        <f t="shared" si="38"/>
        <v>-190</v>
      </c>
      <c r="R39" s="40">
        <f t="shared" si="39"/>
        <v>-2.0755953681450733E-2</v>
      </c>
      <c r="S39" s="34">
        <v>2091</v>
      </c>
      <c r="T39" s="38">
        <f t="shared" si="40"/>
        <v>1.5881647924144815E-3</v>
      </c>
      <c r="U39" s="36"/>
      <c r="V39" s="37"/>
      <c r="W39" s="36"/>
      <c r="X39" s="37"/>
      <c r="Y39" s="36"/>
      <c r="Z39" s="39"/>
    </row>
    <row r="40" spans="2:26">
      <c r="B40" s="10" t="s">
        <v>10</v>
      </c>
      <c r="C40" s="34">
        <v>-3301</v>
      </c>
      <c r="D40" s="35">
        <f t="shared" si="30"/>
        <v>-8.6172240060563343E-2</v>
      </c>
      <c r="E40" s="34">
        <f t="shared" si="31"/>
        <v>-3301</v>
      </c>
      <c r="F40" s="35">
        <f t="shared" si="32"/>
        <v>-8.6172240060563343E-2</v>
      </c>
      <c r="G40" s="34">
        <v>30166</v>
      </c>
      <c r="H40" s="35">
        <f t="shared" si="33"/>
        <v>2.4025186385143664E-2</v>
      </c>
      <c r="I40" s="36">
        <v>1273</v>
      </c>
      <c r="J40" s="37">
        <f t="shared" si="34"/>
        <v>0.11841860465116279</v>
      </c>
      <c r="K40" s="36">
        <f t="shared" si="35"/>
        <v>1273</v>
      </c>
      <c r="L40" s="37">
        <f t="shared" si="36"/>
        <v>0.11841860465116279</v>
      </c>
      <c r="M40" s="36">
        <v>37140</v>
      </c>
      <c r="N40" s="37">
        <f t="shared" si="37"/>
        <v>2.8567912250203838E-2</v>
      </c>
      <c r="O40" s="34">
        <v>3161</v>
      </c>
      <c r="P40" s="35">
        <f t="shared" si="41"/>
        <v>0.34531352414245137</v>
      </c>
      <c r="Q40" s="34">
        <f t="shared" si="38"/>
        <v>3161</v>
      </c>
      <c r="R40" s="35">
        <f t="shared" si="39"/>
        <v>0.34531352414245137</v>
      </c>
      <c r="S40" s="34">
        <v>27459</v>
      </c>
      <c r="T40" s="38">
        <f t="shared" si="40"/>
        <v>2.0855770939698346E-2</v>
      </c>
      <c r="U40" s="36"/>
      <c r="V40" s="37"/>
      <c r="W40" s="36"/>
      <c r="X40" s="37"/>
      <c r="Y40" s="36"/>
      <c r="Z40" s="39"/>
    </row>
    <row r="41" spans="2:26">
      <c r="B41" s="10" t="s">
        <v>9</v>
      </c>
      <c r="C41" s="34">
        <v>-7560</v>
      </c>
      <c r="D41" s="35">
        <f t="shared" si="30"/>
        <v>-0.19735296421019657</v>
      </c>
      <c r="E41" s="34">
        <f t="shared" si="31"/>
        <v>-7560</v>
      </c>
      <c r="F41" s="35">
        <f t="shared" si="32"/>
        <v>-0.19735296421019657</v>
      </c>
      <c r="G41" s="34">
        <v>34014</v>
      </c>
      <c r="H41" s="35">
        <f t="shared" si="33"/>
        <v>2.7089859103105369E-2</v>
      </c>
      <c r="I41" s="36">
        <v>-2798</v>
      </c>
      <c r="J41" s="37">
        <f t="shared" si="34"/>
        <v>-0.26027906976744186</v>
      </c>
      <c r="K41" s="36">
        <f t="shared" si="35"/>
        <v>-2798</v>
      </c>
      <c r="L41" s="37">
        <f t="shared" si="36"/>
        <v>-0.26027906976744186</v>
      </c>
      <c r="M41" s="36">
        <v>30388</v>
      </c>
      <c r="N41" s="37">
        <f t="shared" si="37"/>
        <v>2.3374305801270711E-2</v>
      </c>
      <c r="O41" s="34">
        <v>1833</v>
      </c>
      <c r="P41" s="35">
        <f t="shared" si="41"/>
        <v>0.2002403320952589</v>
      </c>
      <c r="Q41" s="34">
        <f t="shared" si="38"/>
        <v>1833</v>
      </c>
      <c r="R41" s="35">
        <f t="shared" si="39"/>
        <v>0.2002403320952589</v>
      </c>
      <c r="S41" s="34">
        <v>24356</v>
      </c>
      <c r="T41" s="38">
        <f t="shared" si="40"/>
        <v>1.8498967806813538E-2</v>
      </c>
      <c r="U41" s="36"/>
      <c r="V41" s="37"/>
      <c r="W41" s="36"/>
      <c r="X41" s="37"/>
      <c r="Y41" s="36"/>
      <c r="Z41" s="39"/>
    </row>
    <row r="42" spans="2:26">
      <c r="B42" s="10" t="s">
        <v>8</v>
      </c>
      <c r="C42" s="34">
        <v>725</v>
      </c>
      <c r="D42" s="35">
        <f t="shared" si="30"/>
        <v>1.8926044848200069E-2</v>
      </c>
      <c r="E42" s="34">
        <f t="shared" si="31"/>
        <v>725</v>
      </c>
      <c r="F42" s="35">
        <f t="shared" si="32"/>
        <v>1.8926044848200069E-2</v>
      </c>
      <c r="G42" s="34">
        <v>83712</v>
      </c>
      <c r="H42" s="35">
        <f t="shared" si="33"/>
        <v>6.6670967402809339E-2</v>
      </c>
      <c r="I42" s="36">
        <v>1630</v>
      </c>
      <c r="J42" s="37">
        <f t="shared" si="34"/>
        <v>0.15162790697674419</v>
      </c>
      <c r="K42" s="36">
        <f t="shared" si="35"/>
        <v>1630</v>
      </c>
      <c r="L42" s="37">
        <f t="shared" si="36"/>
        <v>0.15162790697674419</v>
      </c>
      <c r="M42" s="36">
        <v>91870</v>
      </c>
      <c r="N42" s="37">
        <f t="shared" si="37"/>
        <v>7.0665969262957096E-2</v>
      </c>
      <c r="O42" s="34">
        <v>2940</v>
      </c>
      <c r="P42" s="35">
        <f t="shared" si="41"/>
        <v>0.32117107275507972</v>
      </c>
      <c r="Q42" s="34">
        <f t="shared" si="38"/>
        <v>2940</v>
      </c>
      <c r="R42" s="35">
        <f t="shared" si="39"/>
        <v>0.32117107275507972</v>
      </c>
      <c r="S42" s="34">
        <v>92640</v>
      </c>
      <c r="T42" s="38">
        <f t="shared" si="40"/>
        <v>7.0362308163212609E-2</v>
      </c>
      <c r="U42" s="36"/>
      <c r="V42" s="37"/>
      <c r="W42" s="36"/>
      <c r="X42" s="37"/>
      <c r="Y42" s="36"/>
      <c r="Z42" s="39"/>
    </row>
    <row r="43" spans="2:26">
      <c r="B43" s="10" t="s">
        <v>7</v>
      </c>
      <c r="C43" s="34">
        <v>106</v>
      </c>
      <c r="D43" s="35">
        <f t="shared" si="30"/>
        <v>2.7671182812540789E-3</v>
      </c>
      <c r="E43" s="34">
        <f t="shared" si="31"/>
        <v>106</v>
      </c>
      <c r="F43" s="35">
        <f t="shared" si="32"/>
        <v>2.7671182812540789E-3</v>
      </c>
      <c r="G43" s="34">
        <v>21389</v>
      </c>
      <c r="H43" s="35">
        <f t="shared" si="33"/>
        <v>1.7034897288067289E-2</v>
      </c>
      <c r="I43" s="36">
        <v>260</v>
      </c>
      <c r="J43" s="37">
        <f t="shared" si="34"/>
        <v>2.4186046511627906E-2</v>
      </c>
      <c r="K43" s="36">
        <f t="shared" si="35"/>
        <v>260</v>
      </c>
      <c r="L43" s="37">
        <f t="shared" si="36"/>
        <v>2.4186046511627906E-2</v>
      </c>
      <c r="M43" s="36">
        <v>21559</v>
      </c>
      <c r="N43" s="37">
        <f t="shared" si="37"/>
        <v>1.6583080780887036E-2</v>
      </c>
      <c r="O43" s="34">
        <v>490</v>
      </c>
      <c r="P43" s="35">
        <f t="shared" si="41"/>
        <v>5.3528512125846625E-2</v>
      </c>
      <c r="Q43" s="34">
        <f t="shared" si="38"/>
        <v>490</v>
      </c>
      <c r="R43" s="35">
        <f t="shared" si="39"/>
        <v>5.3528512125846625E-2</v>
      </c>
      <c r="S43" s="34">
        <v>22215</v>
      </c>
      <c r="T43" s="38">
        <f t="shared" si="40"/>
        <v>1.687282681180665E-2</v>
      </c>
      <c r="U43" s="36"/>
      <c r="V43" s="37"/>
      <c r="W43" s="36"/>
      <c r="X43" s="37"/>
      <c r="Y43" s="36"/>
      <c r="Z43" s="39"/>
    </row>
    <row r="44" spans="2:26">
      <c r="B44" s="10" t="s">
        <v>6</v>
      </c>
      <c r="C44" s="34">
        <v>0</v>
      </c>
      <c r="D44" s="35">
        <f t="shared" si="30"/>
        <v>0</v>
      </c>
      <c r="E44" s="34">
        <f t="shared" si="31"/>
        <v>0</v>
      </c>
      <c r="F44" s="35">
        <f t="shared" si="32"/>
        <v>0</v>
      </c>
      <c r="G44" s="34">
        <v>0</v>
      </c>
      <c r="H44" s="35">
        <f t="shared" si="33"/>
        <v>0</v>
      </c>
      <c r="I44" s="36">
        <v>0</v>
      </c>
      <c r="J44" s="37">
        <f t="shared" si="34"/>
        <v>0</v>
      </c>
      <c r="K44" s="36">
        <f t="shared" si="35"/>
        <v>0</v>
      </c>
      <c r="L44" s="37">
        <f t="shared" si="36"/>
        <v>0</v>
      </c>
      <c r="M44" s="36">
        <v>0</v>
      </c>
      <c r="N44" s="37">
        <f t="shared" si="37"/>
        <v>0</v>
      </c>
      <c r="O44" s="34">
        <v>0</v>
      </c>
      <c r="P44" s="35">
        <f t="shared" si="41"/>
        <v>0</v>
      </c>
      <c r="Q44" s="34">
        <f t="shared" si="38"/>
        <v>0</v>
      </c>
      <c r="R44" s="35">
        <f t="shared" si="39"/>
        <v>0</v>
      </c>
      <c r="S44" s="34">
        <v>0</v>
      </c>
      <c r="T44" s="38">
        <f t="shared" si="40"/>
        <v>0</v>
      </c>
      <c r="U44" s="36"/>
      <c r="V44" s="37"/>
      <c r="W44" s="36"/>
      <c r="X44" s="37"/>
      <c r="Y44" s="36"/>
      <c r="Z44" s="39"/>
    </row>
    <row r="45" spans="2:26" ht="15.75" thickBot="1">
      <c r="B45" s="23" t="s">
        <v>5</v>
      </c>
      <c r="C45" s="41">
        <v>2714</v>
      </c>
      <c r="D45" s="42">
        <f t="shared" si="30"/>
        <v>7.0848669955882737E-2</v>
      </c>
      <c r="E45" s="41">
        <f t="shared" si="31"/>
        <v>2714</v>
      </c>
      <c r="F45" s="42">
        <f t="shared" si="32"/>
        <v>7.0848669955882737E-2</v>
      </c>
      <c r="G45" s="41">
        <v>61599</v>
      </c>
      <c r="H45" s="42">
        <f t="shared" si="33"/>
        <v>4.9059452898576696E-2</v>
      </c>
      <c r="I45" s="43">
        <v>2296</v>
      </c>
      <c r="J45" s="44">
        <f t="shared" si="34"/>
        <v>0.21358139534883722</v>
      </c>
      <c r="K45" s="43">
        <f t="shared" si="35"/>
        <v>2296</v>
      </c>
      <c r="L45" s="44">
        <f t="shared" si="36"/>
        <v>0.21358139534883722</v>
      </c>
      <c r="M45" s="43">
        <v>61619</v>
      </c>
      <c r="N45" s="44">
        <f t="shared" si="37"/>
        <v>4.7397043213390153E-2</v>
      </c>
      <c r="O45" s="41">
        <v>2852</v>
      </c>
      <c r="P45" s="42">
        <f t="shared" si="41"/>
        <v>0.31155778894472363</v>
      </c>
      <c r="Q45" s="41">
        <f t="shared" si="38"/>
        <v>2852</v>
      </c>
      <c r="R45" s="42">
        <f t="shared" si="39"/>
        <v>0.31155778894472363</v>
      </c>
      <c r="S45" s="41">
        <v>64764</v>
      </c>
      <c r="T45" s="45">
        <f t="shared" si="40"/>
        <v>4.9189815693893579E-2</v>
      </c>
      <c r="U45" s="43"/>
      <c r="V45" s="44"/>
      <c r="W45" s="43"/>
      <c r="X45" s="44"/>
      <c r="Y45" s="43"/>
      <c r="Z45" s="46"/>
    </row>
    <row r="46" spans="2:26" ht="15.75" thickBot="1">
      <c r="B46" s="24" t="s">
        <v>0</v>
      </c>
      <c r="C46" s="57">
        <f>SUM(C34:C45)</f>
        <v>-38307</v>
      </c>
      <c r="D46" s="56">
        <v>1</v>
      </c>
      <c r="E46" s="57">
        <f>SUM(E34:E45)</f>
        <v>-38307</v>
      </c>
      <c r="F46" s="56">
        <v>1</v>
      </c>
      <c r="G46" s="57">
        <f>SUM(G34:G45)</f>
        <v>1255599</v>
      </c>
      <c r="H46" s="56">
        <v>1</v>
      </c>
      <c r="I46" s="52">
        <f>SUM(I34:I45)</f>
        <v>-10750</v>
      </c>
      <c r="J46" s="53">
        <f t="shared" ref="J46" si="42">I46/$I$46</f>
        <v>1</v>
      </c>
      <c r="K46" s="52">
        <f>SUM(K34:K45)</f>
        <v>-10750</v>
      </c>
      <c r="L46" s="53">
        <f t="shared" si="36"/>
        <v>1</v>
      </c>
      <c r="M46" s="58">
        <f>SUM(M34:M45)</f>
        <v>1300060</v>
      </c>
      <c r="N46" s="53">
        <f t="shared" si="37"/>
        <v>1</v>
      </c>
      <c r="O46" s="54">
        <f>SUM(O34:O45)</f>
        <v>9154</v>
      </c>
      <c r="P46" s="50">
        <f t="shared" si="41"/>
        <v>1</v>
      </c>
      <c r="Q46" s="54">
        <f t="shared" si="38"/>
        <v>9154</v>
      </c>
      <c r="R46" s="50">
        <f t="shared" si="39"/>
        <v>1</v>
      </c>
      <c r="S46" s="57">
        <f>SUM(S34:S45)</f>
        <v>1316614</v>
      </c>
      <c r="T46" s="59">
        <f t="shared" si="40"/>
        <v>1</v>
      </c>
      <c r="U46" s="60"/>
      <c r="V46" s="53"/>
      <c r="W46" s="60"/>
      <c r="X46" s="53"/>
      <c r="Y46" s="60"/>
      <c r="Z46" s="61"/>
    </row>
    <row r="47" spans="2:26">
      <c r="B47" s="9"/>
      <c r="C47" s="8"/>
      <c r="D47" s="7"/>
      <c r="E47" s="8"/>
      <c r="F47" s="7"/>
      <c r="G47" s="8"/>
      <c r="H47" s="7"/>
      <c r="I47" s="8"/>
      <c r="J47" s="7"/>
      <c r="K47" s="8"/>
      <c r="L47" s="7"/>
      <c r="M47" s="8"/>
      <c r="N47" s="7"/>
      <c r="O47" s="65"/>
      <c r="P47" s="7"/>
      <c r="Q47" s="8"/>
      <c r="R47" s="7"/>
      <c r="S47" s="8"/>
      <c r="T47" s="7"/>
      <c r="U47" s="8"/>
      <c r="V47" s="7"/>
      <c r="W47" s="8"/>
      <c r="X47" s="7"/>
      <c r="Y47" s="8"/>
      <c r="Z47" s="7"/>
    </row>
    <row r="48" spans="2:26">
      <c r="B48" s="6" t="s">
        <v>4</v>
      </c>
      <c r="C48" s="34">
        <v>-33171</v>
      </c>
      <c r="D48" s="35">
        <f>C48/-$C$21</f>
        <v>-0.8659252878064061</v>
      </c>
      <c r="E48" s="34">
        <f>C48</f>
        <v>-33171</v>
      </c>
      <c r="F48" s="35">
        <f>D48</f>
        <v>-0.8659252878064061</v>
      </c>
      <c r="G48" s="34">
        <v>1146981</v>
      </c>
      <c r="H48" s="35">
        <f>G48/$G$25</f>
        <v>0.91349308178805499</v>
      </c>
      <c r="I48" s="36">
        <v>-12937</v>
      </c>
      <c r="J48" s="37">
        <f>I48/-$I$50</f>
        <v>-1.2034418604651163</v>
      </c>
      <c r="K48" s="36">
        <f>I48</f>
        <v>-12937</v>
      </c>
      <c r="L48" s="37">
        <f>J48</f>
        <v>-1.2034418604651163</v>
      </c>
      <c r="M48" s="36">
        <v>1154656</v>
      </c>
      <c r="N48" s="37">
        <f>M48/$M$50</f>
        <v>0.88815593126471082</v>
      </c>
      <c r="O48" s="34">
        <f>O50-O49</f>
        <v>1479</v>
      </c>
      <c r="P48" s="35">
        <f>O48/O50</f>
        <v>0.16156871313087176</v>
      </c>
      <c r="Q48" s="34">
        <f>O48</f>
        <v>1479</v>
      </c>
      <c r="R48" s="35">
        <f>Q48/Q50</f>
        <v>0.16156871313087176</v>
      </c>
      <c r="S48" s="34">
        <f>S50-S49</f>
        <v>1192473</v>
      </c>
      <c r="T48" s="35">
        <f>S48/S50</f>
        <v>0.90571192467951878</v>
      </c>
      <c r="U48" s="36"/>
      <c r="V48" s="37"/>
      <c r="W48" s="36"/>
      <c r="X48" s="37"/>
      <c r="Y48" s="36"/>
      <c r="Z48" s="39"/>
    </row>
    <row r="49" spans="2:26" ht="15.75" thickBot="1">
      <c r="B49" s="62" t="s">
        <v>3</v>
      </c>
      <c r="C49" s="41">
        <v>-5136</v>
      </c>
      <c r="D49" s="42">
        <f>C49/-$C$21</f>
        <v>-0.13407471219359385</v>
      </c>
      <c r="E49" s="41">
        <f>C49</f>
        <v>-5136</v>
      </c>
      <c r="F49" s="42">
        <f t="shared" ref="F49:F50" si="43">D49</f>
        <v>-0.13407471219359385</v>
      </c>
      <c r="G49" s="41">
        <v>108618</v>
      </c>
      <c r="H49" s="42">
        <f>G49/$G$25</f>
        <v>8.6506918211945061E-2</v>
      </c>
      <c r="I49" s="43">
        <v>2187</v>
      </c>
      <c r="J49" s="44">
        <f>I49/-$I$50</f>
        <v>0.20344186046511628</v>
      </c>
      <c r="K49" s="43">
        <f>I49</f>
        <v>2187</v>
      </c>
      <c r="L49" s="44">
        <f t="shared" ref="L49:L50" si="44">J49</f>
        <v>0.20344186046511628</v>
      </c>
      <c r="M49" s="43">
        <v>145404</v>
      </c>
      <c r="N49" s="44">
        <f t="shared" ref="N49:N50" si="45">M49/$M$50</f>
        <v>0.11184406873528914</v>
      </c>
      <c r="O49" s="41">
        <v>7675</v>
      </c>
      <c r="P49" s="42">
        <f>O49/O50</f>
        <v>0.83843128686912827</v>
      </c>
      <c r="Q49" s="41">
        <f t="shared" ref="Q49:Q50" si="46">O49</f>
        <v>7675</v>
      </c>
      <c r="R49" s="42">
        <f>Q49/Q50</f>
        <v>0.83843128686912827</v>
      </c>
      <c r="S49" s="41">
        <v>124141</v>
      </c>
      <c r="T49" s="42">
        <f>S49/S50</f>
        <v>9.4288075320481168E-2</v>
      </c>
      <c r="U49" s="43"/>
      <c r="V49" s="44"/>
      <c r="W49" s="43"/>
      <c r="X49" s="44"/>
      <c r="Y49" s="43"/>
      <c r="Z49" s="46"/>
    </row>
    <row r="50" spans="2:26" ht="15.75" thickBot="1">
      <c r="B50" s="63" t="s">
        <v>0</v>
      </c>
      <c r="C50" s="49">
        <f>SUM(C48:C49)</f>
        <v>-38307</v>
      </c>
      <c r="D50" s="56">
        <v>1</v>
      </c>
      <c r="E50" s="49">
        <f t="shared" ref="E50:H50" si="47">SUM(E48:E49)</f>
        <v>-38307</v>
      </c>
      <c r="F50" s="50">
        <f t="shared" si="43"/>
        <v>1</v>
      </c>
      <c r="G50" s="49">
        <f t="shared" si="47"/>
        <v>1255599</v>
      </c>
      <c r="H50" s="51">
        <f t="shared" si="47"/>
        <v>1</v>
      </c>
      <c r="I50" s="52">
        <f>SUM(I48:I49)</f>
        <v>-10750</v>
      </c>
      <c r="J50" s="53">
        <f t="shared" ref="J50" si="48">I50/$I$50</f>
        <v>1</v>
      </c>
      <c r="K50" s="52">
        <f>SUM(K48:K49)</f>
        <v>-10750</v>
      </c>
      <c r="L50" s="53">
        <f t="shared" si="44"/>
        <v>1</v>
      </c>
      <c r="M50" s="52">
        <f>SUM(M48:M49)</f>
        <v>1300060</v>
      </c>
      <c r="N50" s="53">
        <f t="shared" si="45"/>
        <v>1</v>
      </c>
      <c r="O50" s="54">
        <f>O46</f>
        <v>9154</v>
      </c>
      <c r="P50" s="50">
        <v>1</v>
      </c>
      <c r="Q50" s="54">
        <f t="shared" si="46"/>
        <v>9154</v>
      </c>
      <c r="R50" s="50">
        <v>1</v>
      </c>
      <c r="S50" s="49">
        <f>S46</f>
        <v>1316614</v>
      </c>
      <c r="T50" s="51">
        <v>1</v>
      </c>
      <c r="U50" s="60"/>
      <c r="V50" s="53"/>
      <c r="W50" s="60"/>
      <c r="X50" s="53"/>
      <c r="Y50" s="60"/>
      <c r="Z50" s="61"/>
    </row>
    <row r="51" spans="2:26">
      <c r="B51" s="5"/>
      <c r="C51" s="4"/>
      <c r="D51" s="3"/>
      <c r="E51" s="4"/>
      <c r="F51" s="3"/>
      <c r="G51" s="4"/>
      <c r="H51" s="3"/>
      <c r="I51" s="4"/>
      <c r="J51" s="3"/>
      <c r="K51" s="4"/>
      <c r="L51" s="3"/>
      <c r="M51" s="4"/>
      <c r="N51" s="3"/>
      <c r="O51" s="4"/>
      <c r="P51" s="3"/>
      <c r="Q51" s="4"/>
      <c r="R51" s="3"/>
      <c r="S51" s="4"/>
      <c r="T51" s="3"/>
      <c r="U51" s="4"/>
      <c r="V51" s="3"/>
      <c r="W51" s="4"/>
      <c r="X51" s="3"/>
      <c r="Y51" s="4"/>
      <c r="Z51" s="3"/>
    </row>
    <row r="52" spans="2:26">
      <c r="B52" s="2" t="s">
        <v>2</v>
      </c>
      <c r="C52" s="34">
        <v>-42964</v>
      </c>
      <c r="D52" s="35">
        <f>C52/-$C$29</f>
        <v>-1.121570470149059</v>
      </c>
      <c r="E52" s="34">
        <f>C52</f>
        <v>-42964</v>
      </c>
      <c r="F52" s="35">
        <f>D52</f>
        <v>-1.121570470149059</v>
      </c>
      <c r="G52" s="34">
        <v>950405</v>
      </c>
      <c r="H52" s="35">
        <f>G52/$G$29</f>
        <v>0.75693354327297169</v>
      </c>
      <c r="I52" s="36">
        <v>-17146</v>
      </c>
      <c r="J52" s="37">
        <f>I52/-$I$54</f>
        <v>-1.5949767441860465</v>
      </c>
      <c r="K52" s="36">
        <f>I52</f>
        <v>-17146</v>
      </c>
      <c r="L52" s="37">
        <f>J52</f>
        <v>-1.5949767441860465</v>
      </c>
      <c r="M52" s="36">
        <v>986970</v>
      </c>
      <c r="N52" s="37">
        <f>M52/$M$54</f>
        <v>0.75917265356983521</v>
      </c>
      <c r="O52" s="34">
        <f>O54-O53</f>
        <v>-280</v>
      </c>
      <c r="P52" s="40">
        <f>O52/O54</f>
        <v>-3.0587721214769499E-2</v>
      </c>
      <c r="Q52" s="34">
        <f>O52</f>
        <v>-280</v>
      </c>
      <c r="R52" s="40">
        <f>P52</f>
        <v>-3.0587721214769499E-2</v>
      </c>
      <c r="S52" s="34">
        <f>S54-S53</f>
        <v>1004876</v>
      </c>
      <c r="T52" s="35">
        <f>S52/S54</f>
        <v>0.76322749112496147</v>
      </c>
      <c r="U52" s="36"/>
      <c r="V52" s="37"/>
      <c r="W52" s="36"/>
      <c r="X52" s="37"/>
      <c r="Y52" s="36"/>
      <c r="Z52" s="39"/>
    </row>
    <row r="53" spans="2:26" ht="15.75" thickBot="1">
      <c r="B53" s="47" t="s">
        <v>1</v>
      </c>
      <c r="C53" s="41">
        <v>4657</v>
      </c>
      <c r="D53" s="42">
        <f>C53/-$C$29</f>
        <v>0.12157047014905892</v>
      </c>
      <c r="E53" s="41">
        <f>C53</f>
        <v>4657</v>
      </c>
      <c r="F53" s="42">
        <f t="shared" ref="F53:F54" si="49">D53</f>
        <v>0.12157047014905892</v>
      </c>
      <c r="G53" s="41">
        <v>305194</v>
      </c>
      <c r="H53" s="42">
        <f>G53/$G$29</f>
        <v>0.24306645672702828</v>
      </c>
      <c r="I53" s="43">
        <v>6396</v>
      </c>
      <c r="J53" s="44">
        <f t="shared" ref="J53" si="50">I53/-$I$54</f>
        <v>0.59497674418604651</v>
      </c>
      <c r="K53" s="43">
        <f>I53</f>
        <v>6396</v>
      </c>
      <c r="L53" s="44">
        <f t="shared" ref="L53:L54" si="51">J53</f>
        <v>0.59497674418604651</v>
      </c>
      <c r="M53" s="43">
        <v>313090</v>
      </c>
      <c r="N53" s="44">
        <f t="shared" ref="N53:N54" si="52">M53/$M$54</f>
        <v>0.24082734643016476</v>
      </c>
      <c r="O53" s="41">
        <f>O45+O43+O42+O38</f>
        <v>9434</v>
      </c>
      <c r="P53" s="42">
        <f>O53/O54</f>
        <v>1.0305877212147696</v>
      </c>
      <c r="Q53" s="41">
        <f>O53</f>
        <v>9434</v>
      </c>
      <c r="R53" s="42">
        <f t="shared" ref="R53:R54" si="53">P53</f>
        <v>1.0305877212147696</v>
      </c>
      <c r="S53" s="41">
        <f>S45+S43+S42+S38</f>
        <v>311738</v>
      </c>
      <c r="T53" s="42">
        <f>S53/S54</f>
        <v>0.23677250887503853</v>
      </c>
      <c r="U53" s="43"/>
      <c r="V53" s="44"/>
      <c r="W53" s="43"/>
      <c r="X53" s="44"/>
      <c r="Y53" s="43"/>
      <c r="Z53" s="46"/>
    </row>
    <row r="54" spans="2:26" ht="15.75" thickBot="1">
      <c r="B54" s="63" t="s">
        <v>0</v>
      </c>
      <c r="C54" s="64">
        <f t="shared" ref="C54:H54" si="54">SUM(C52:C53)</f>
        <v>-38307</v>
      </c>
      <c r="D54" s="56">
        <v>1</v>
      </c>
      <c r="E54" s="49">
        <f t="shared" si="54"/>
        <v>-38307</v>
      </c>
      <c r="F54" s="50">
        <f t="shared" si="49"/>
        <v>1</v>
      </c>
      <c r="G54" s="49">
        <f t="shared" si="54"/>
        <v>1255599</v>
      </c>
      <c r="H54" s="51">
        <f t="shared" si="54"/>
        <v>1</v>
      </c>
      <c r="I54" s="52">
        <f>SUM(I52:I53)</f>
        <v>-10750</v>
      </c>
      <c r="J54" s="53">
        <v>1</v>
      </c>
      <c r="K54" s="52">
        <f>SUM(K52:K53)</f>
        <v>-10750</v>
      </c>
      <c r="L54" s="53">
        <f t="shared" si="51"/>
        <v>1</v>
      </c>
      <c r="M54" s="52">
        <f>SUM(M52:M53)</f>
        <v>1300060</v>
      </c>
      <c r="N54" s="53">
        <f t="shared" si="52"/>
        <v>1</v>
      </c>
      <c r="O54" s="54">
        <f>O46</f>
        <v>9154</v>
      </c>
      <c r="P54" s="50">
        <v>1</v>
      </c>
      <c r="Q54" s="54">
        <f>SUM(Q52:Q53)</f>
        <v>9154</v>
      </c>
      <c r="R54" s="50">
        <f t="shared" si="53"/>
        <v>1</v>
      </c>
      <c r="S54" s="49">
        <f>S46</f>
        <v>1316614</v>
      </c>
      <c r="T54" s="51">
        <v>1</v>
      </c>
      <c r="U54" s="60"/>
      <c r="V54" s="53"/>
      <c r="W54" s="60"/>
      <c r="X54" s="53"/>
      <c r="Y54" s="60"/>
      <c r="Z54" s="61"/>
    </row>
  </sheetData>
  <mergeCells count="34">
    <mergeCell ref="C2:H2"/>
    <mergeCell ref="Y32:Z32"/>
    <mergeCell ref="M32:N32"/>
    <mergeCell ref="O32:P32"/>
    <mergeCell ref="Q32:R32"/>
    <mergeCell ref="S32:T32"/>
    <mergeCell ref="U32:V32"/>
    <mergeCell ref="W32:X32"/>
    <mergeCell ref="Y7:Z7"/>
    <mergeCell ref="C31:H31"/>
    <mergeCell ref="I31:N31"/>
    <mergeCell ref="O31:T31"/>
    <mergeCell ref="U31:Z31"/>
    <mergeCell ref="M7:N7"/>
    <mergeCell ref="O7:P7"/>
    <mergeCell ref="Q7:R7"/>
    <mergeCell ref="S7:T7"/>
    <mergeCell ref="U7:V7"/>
    <mergeCell ref="W7:X7"/>
    <mergeCell ref="C7:D7"/>
    <mergeCell ref="E7:F7"/>
    <mergeCell ref="G7:H7"/>
    <mergeCell ref="I7:J7"/>
    <mergeCell ref="K7:L7"/>
    <mergeCell ref="C32:D32"/>
    <mergeCell ref="E32:F32"/>
    <mergeCell ref="G32:H32"/>
    <mergeCell ref="I32:J32"/>
    <mergeCell ref="K32:L32"/>
    <mergeCell ref="C3:H3"/>
    <mergeCell ref="C6:H6"/>
    <mergeCell ref="I6:N6"/>
    <mergeCell ref="O6:T6"/>
    <mergeCell ref="U6:Z6"/>
  </mergeCells>
  <dataValidations count="1">
    <dataValidation type="list" allowBlank="1" showInputMessage="1" showErrorMessage="1" sqref="B7 B32">
      <formula1>Years</formula1>
    </dataValidation>
  </dataValidations>
  <pageMargins left="0" right="0" top="0" bottom="0.35433070866141736" header="0" footer="0.11811023622047245"/>
  <pageSetup paperSize="9" scale="57" orientation="landscape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תשואה 30.9.2020</vt:lpstr>
      <vt:lpstr>'פרסום תשואה 30.9.2020'!WPrint_Area_W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Yearit Elia</cp:lastModifiedBy>
  <dcterms:created xsi:type="dcterms:W3CDTF">2016-08-10T06:34:50Z</dcterms:created>
  <dcterms:modified xsi:type="dcterms:W3CDTF">2021-01-24T06:10:42Z</dcterms:modified>
</cp:coreProperties>
</file>