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45" yWindow="585" windowWidth="13215" windowHeight="11070"/>
  </bookViews>
  <sheets>
    <sheet name="פרסום תשואה 31.3.2020" sheetId="2" r:id="rId1"/>
  </sheets>
  <definedNames>
    <definedName name="_xlnm.Print_Area" localSheetId="0">'פרסום תשואה 31.3.2020'!$B$1:$Z$54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U53" i="2" l="1"/>
  <c r="Y53" i="2"/>
  <c r="Y28" i="2" s="1"/>
  <c r="X24" i="2"/>
  <c r="X25" i="2"/>
  <c r="X23" i="2"/>
  <c r="W24" i="2"/>
  <c r="W25" i="2"/>
  <c r="W23" i="2"/>
  <c r="V25" i="2"/>
  <c r="V24" i="2"/>
  <c r="V23" i="2"/>
  <c r="X49" i="2"/>
  <c r="X50" i="2"/>
  <c r="X48" i="2"/>
  <c r="W49" i="2"/>
  <c r="W50" i="2"/>
  <c r="W48" i="2"/>
  <c r="V50" i="2"/>
  <c r="V49" i="2"/>
  <c r="V48" i="2"/>
  <c r="U25" i="2"/>
  <c r="U24" i="2"/>
  <c r="U23" i="2"/>
  <c r="U48" i="2"/>
  <c r="U50" i="2"/>
  <c r="Z49" i="2"/>
  <c r="Z50" i="2"/>
  <c r="Z48" i="2"/>
  <c r="Y49" i="2"/>
  <c r="Y50" i="2"/>
  <c r="Y48" i="2"/>
  <c r="Z25" i="2"/>
  <c r="Z24" i="2"/>
  <c r="Z23" i="2"/>
  <c r="Y23" i="2"/>
  <c r="Y25" i="2"/>
  <c r="X29" i="2"/>
  <c r="W29" i="2"/>
  <c r="V29" i="2"/>
  <c r="U28" i="2"/>
  <c r="W28" i="2" s="1"/>
  <c r="U29" i="2"/>
  <c r="X53" i="2"/>
  <c r="X54" i="2"/>
  <c r="W53" i="2"/>
  <c r="W54" i="2"/>
  <c r="V54" i="2"/>
  <c r="V53" i="2"/>
  <c r="U52" i="2"/>
  <c r="V52" i="2" s="1"/>
  <c r="X52" i="2" s="1"/>
  <c r="U54" i="2"/>
  <c r="Z29" i="2"/>
  <c r="Y29" i="2"/>
  <c r="Z54" i="2"/>
  <c r="Z53" i="2"/>
  <c r="Z28" i="2" s="1"/>
  <c r="Y52" i="2"/>
  <c r="Y27" i="2" s="1"/>
  <c r="Y54" i="2"/>
  <c r="W52" i="2" l="1"/>
  <c r="U27" i="2"/>
  <c r="V28" i="2"/>
  <c r="X28" i="2" s="1"/>
  <c r="Z52" i="2"/>
  <c r="Z27" i="2" s="1"/>
  <c r="Y35" i="2"/>
  <c r="Y36" i="2"/>
  <c r="Y37" i="2"/>
  <c r="Y38" i="2"/>
  <c r="Y39" i="2"/>
  <c r="Y40" i="2"/>
  <c r="Y41" i="2"/>
  <c r="Y42" i="2"/>
  <c r="Y43" i="2"/>
  <c r="Y44" i="2"/>
  <c r="Y45" i="2"/>
  <c r="Y34" i="2"/>
  <c r="Y21" i="2"/>
  <c r="Z19" i="2" s="1"/>
  <c r="Z44" i="2" s="1"/>
  <c r="W10" i="2"/>
  <c r="W11" i="2"/>
  <c r="W12" i="2"/>
  <c r="W13" i="2"/>
  <c r="W14" i="2"/>
  <c r="W16" i="2"/>
  <c r="W17" i="2"/>
  <c r="W18" i="2"/>
  <c r="W19" i="2"/>
  <c r="W20" i="2"/>
  <c r="W9" i="2"/>
  <c r="U10" i="2"/>
  <c r="U11" i="2"/>
  <c r="U12" i="2"/>
  <c r="U13" i="2"/>
  <c r="U14" i="2"/>
  <c r="U15" i="2"/>
  <c r="W15" i="2" s="1"/>
  <c r="U16" i="2"/>
  <c r="U17" i="2"/>
  <c r="U18" i="2"/>
  <c r="U19" i="2"/>
  <c r="U20" i="2"/>
  <c r="U9" i="2"/>
  <c r="W35" i="2"/>
  <c r="W36" i="2"/>
  <c r="W37" i="2"/>
  <c r="W38" i="2"/>
  <c r="W39" i="2"/>
  <c r="W40" i="2"/>
  <c r="W41" i="2"/>
  <c r="W42" i="2"/>
  <c r="W43" i="2"/>
  <c r="W44" i="2"/>
  <c r="W45" i="2"/>
  <c r="W34" i="2"/>
  <c r="U46" i="2"/>
  <c r="V46" i="2" s="1"/>
  <c r="X46" i="2" s="1"/>
  <c r="V27" i="2" l="1"/>
  <c r="X27" i="2" s="1"/>
  <c r="W27" i="2"/>
  <c r="Z14" i="2"/>
  <c r="Z39" i="2" s="1"/>
  <c r="Z20" i="2"/>
  <c r="Z45" i="2" s="1"/>
  <c r="Z9" i="2"/>
  <c r="Z34" i="2" s="1"/>
  <c r="Z15" i="2"/>
  <c r="Z40" i="2" s="1"/>
  <c r="Z21" i="2"/>
  <c r="Z46" i="2" s="1"/>
  <c r="Z10" i="2"/>
  <c r="Z35" i="2" s="1"/>
  <c r="Z16" i="2"/>
  <c r="Z41" i="2" s="1"/>
  <c r="Z11" i="2"/>
  <c r="Z36" i="2" s="1"/>
  <c r="Z17" i="2"/>
  <c r="Z42" i="2" s="1"/>
  <c r="Y46" i="2"/>
  <c r="Z12" i="2"/>
  <c r="Z37" i="2" s="1"/>
  <c r="Z18" i="2"/>
  <c r="Z43" i="2" s="1"/>
  <c r="Z13" i="2"/>
  <c r="Z38" i="2" s="1"/>
  <c r="V38" i="2"/>
  <c r="X38" i="2" s="1"/>
  <c r="V41" i="2"/>
  <c r="X41" i="2" s="1"/>
  <c r="V44" i="2"/>
  <c r="X44" i="2" s="1"/>
  <c r="U21" i="2"/>
  <c r="V13" i="2" s="1"/>
  <c r="X13" i="2" s="1"/>
  <c r="V35" i="2"/>
  <c r="X35" i="2" s="1"/>
  <c r="V36" i="2"/>
  <c r="X36" i="2" s="1"/>
  <c r="W46" i="2"/>
  <c r="V18" i="2"/>
  <c r="X18" i="2" s="1"/>
  <c r="V42" i="2"/>
  <c r="X42" i="2" s="1"/>
  <c r="V37" i="2"/>
  <c r="X37" i="2" s="1"/>
  <c r="V43" i="2"/>
  <c r="X43" i="2" s="1"/>
  <c r="V21" i="2"/>
  <c r="X21" i="2" s="1"/>
  <c r="V39" i="2"/>
  <c r="X39" i="2" s="1"/>
  <c r="V45" i="2"/>
  <c r="X45" i="2" s="1"/>
  <c r="V34" i="2"/>
  <c r="X34" i="2" s="1"/>
  <c r="V40" i="2"/>
  <c r="X40" i="2" s="1"/>
  <c r="S17" i="2"/>
  <c r="S18" i="2"/>
  <c r="V9" i="2" l="1"/>
  <c r="X9" i="2" s="1"/>
  <c r="V15" i="2"/>
  <c r="X15" i="2" s="1"/>
  <c r="V19" i="2"/>
  <c r="X19" i="2" s="1"/>
  <c r="V16" i="2"/>
  <c r="X16" i="2" s="1"/>
  <c r="V14" i="2"/>
  <c r="X14" i="2" s="1"/>
  <c r="V17" i="2"/>
  <c r="X17" i="2" s="1"/>
  <c r="V10" i="2"/>
  <c r="X10" i="2" s="1"/>
  <c r="V11" i="2"/>
  <c r="X11" i="2" s="1"/>
  <c r="V20" i="2"/>
  <c r="X20" i="2" s="1"/>
  <c r="W21" i="2"/>
  <c r="V12" i="2"/>
  <c r="X12" i="2" s="1"/>
  <c r="R24" i="2"/>
  <c r="R23" i="2"/>
  <c r="P24" i="2"/>
  <c r="P23" i="2"/>
  <c r="R49" i="2"/>
  <c r="R48" i="2"/>
  <c r="P49" i="2"/>
  <c r="P48" i="2"/>
  <c r="O50" i="2"/>
  <c r="O48" i="2" s="1"/>
  <c r="S28" i="2"/>
  <c r="R28" i="2"/>
  <c r="R29" i="2"/>
  <c r="R27" i="2"/>
  <c r="P28" i="2"/>
  <c r="P27" i="2"/>
  <c r="S53" i="2"/>
  <c r="R53" i="2"/>
  <c r="R54" i="2"/>
  <c r="R52" i="2"/>
  <c r="P53" i="2"/>
  <c r="P52" i="2"/>
  <c r="O52" i="2"/>
  <c r="O53" i="2"/>
  <c r="O54" i="2"/>
  <c r="T17" i="2"/>
  <c r="T16" i="2"/>
  <c r="S21" i="2"/>
  <c r="S29" i="2" s="1"/>
  <c r="S27" i="2" s="1"/>
  <c r="T27" i="2" s="1"/>
  <c r="T37" i="2"/>
  <c r="T38" i="2"/>
  <c r="T43" i="2"/>
  <c r="S46" i="2"/>
  <c r="R35" i="2"/>
  <c r="R36" i="2"/>
  <c r="R37" i="2"/>
  <c r="R38" i="2"/>
  <c r="R39" i="2"/>
  <c r="R40" i="2"/>
  <c r="R41" i="2"/>
  <c r="R42" i="2"/>
  <c r="R43" i="2"/>
  <c r="R44" i="2"/>
  <c r="R45" i="2"/>
  <c r="R46" i="2"/>
  <c r="R34" i="2"/>
  <c r="R10" i="2"/>
  <c r="R11" i="2"/>
  <c r="R12" i="2"/>
  <c r="R13" i="2"/>
  <c r="R14" i="2"/>
  <c r="R15" i="2"/>
  <c r="R16" i="2"/>
  <c r="R17" i="2"/>
  <c r="R18" i="2"/>
  <c r="R19" i="2"/>
  <c r="R20" i="2"/>
  <c r="R21" i="2"/>
  <c r="R9" i="2"/>
  <c r="P10" i="2"/>
  <c r="P11" i="2"/>
  <c r="P12" i="2"/>
  <c r="P13" i="2"/>
  <c r="P14" i="2"/>
  <c r="P15" i="2"/>
  <c r="P16" i="2"/>
  <c r="P17" i="2"/>
  <c r="P18" i="2"/>
  <c r="P19" i="2"/>
  <c r="P20" i="2"/>
  <c r="P21" i="2"/>
  <c r="P9" i="2"/>
  <c r="P36" i="2"/>
  <c r="P37" i="2"/>
  <c r="P38" i="2"/>
  <c r="P39" i="2"/>
  <c r="P40" i="2"/>
  <c r="P41" i="2"/>
  <c r="P42" i="2"/>
  <c r="P43" i="2"/>
  <c r="P44" i="2"/>
  <c r="P45" i="2"/>
  <c r="P46" i="2"/>
  <c r="P35" i="2"/>
  <c r="P34" i="2"/>
  <c r="O46" i="2"/>
  <c r="S25" i="2" l="1"/>
  <c r="T21" i="2"/>
  <c r="T28" i="2"/>
  <c r="T10" i="2"/>
  <c r="T44" i="2"/>
  <c r="T11" i="2"/>
  <c r="T42" i="2"/>
  <c r="T36" i="2"/>
  <c r="T12" i="2"/>
  <c r="T18" i="2"/>
  <c r="S54" i="2"/>
  <c r="S50" i="2"/>
  <c r="T34" i="2"/>
  <c r="T41" i="2"/>
  <c r="T35" i="2"/>
  <c r="T13" i="2"/>
  <c r="T19" i="2"/>
  <c r="T46" i="2"/>
  <c r="T40" i="2"/>
  <c r="T14" i="2"/>
  <c r="T20" i="2"/>
  <c r="T45" i="2"/>
  <c r="T39" i="2"/>
  <c r="T9" i="2"/>
  <c r="T15" i="2"/>
  <c r="Q53" i="2"/>
  <c r="Q52" i="2"/>
  <c r="O28" i="2"/>
  <c r="O29" i="2"/>
  <c r="Q29" i="2" s="1"/>
  <c r="Q49" i="2"/>
  <c r="Q50" i="2"/>
  <c r="Q48" i="2"/>
  <c r="Q35" i="2"/>
  <c r="Q36" i="2"/>
  <c r="Q37" i="2"/>
  <c r="Q38" i="2"/>
  <c r="Q39" i="2"/>
  <c r="Q40" i="2"/>
  <c r="Q41" i="2"/>
  <c r="Q42" i="2"/>
  <c r="Q43" i="2"/>
  <c r="Q44" i="2"/>
  <c r="Q45" i="2"/>
  <c r="Q46" i="2"/>
  <c r="Q34" i="2"/>
  <c r="Q15" i="2"/>
  <c r="Q17" i="2"/>
  <c r="Q18" i="2"/>
  <c r="Q19" i="2"/>
  <c r="Q21" i="2"/>
  <c r="O27" i="2"/>
  <c r="Q27" i="2" s="1"/>
  <c r="O24" i="2"/>
  <c r="Q24" i="2" s="1"/>
  <c r="O25" i="2"/>
  <c r="Q25" i="2" s="1"/>
  <c r="O23" i="2"/>
  <c r="Q23" i="2" s="1"/>
  <c r="O10" i="2"/>
  <c r="Q10" i="2" s="1"/>
  <c r="O11" i="2"/>
  <c r="Q11" i="2" s="1"/>
  <c r="O12" i="2"/>
  <c r="Q12" i="2" s="1"/>
  <c r="O13" i="2"/>
  <c r="Q13" i="2" s="1"/>
  <c r="O14" i="2"/>
  <c r="Q14" i="2" s="1"/>
  <c r="O15" i="2"/>
  <c r="O16" i="2"/>
  <c r="Q16" i="2" s="1"/>
  <c r="O17" i="2"/>
  <c r="O18" i="2"/>
  <c r="O19" i="2"/>
  <c r="O20" i="2"/>
  <c r="Q20" i="2" s="1"/>
  <c r="O21" i="2"/>
  <c r="O9" i="2"/>
  <c r="T24" i="2" l="1"/>
  <c r="S23" i="2"/>
  <c r="T23" i="2" s="1"/>
  <c r="S52" i="2"/>
  <c r="T52" i="2" s="1"/>
  <c r="T53" i="2"/>
  <c r="T49" i="2"/>
  <c r="S48" i="2"/>
  <c r="T48" i="2" s="1"/>
  <c r="Q54" i="2"/>
  <c r="Q9" i="2"/>
  <c r="Q28" i="2"/>
  <c r="N28" i="2"/>
  <c r="N29" i="2"/>
  <c r="N27" i="2"/>
  <c r="N24" i="2"/>
  <c r="N25" i="2"/>
  <c r="N23" i="2"/>
  <c r="L28" i="2"/>
  <c r="L29" i="2"/>
  <c r="L27" i="2"/>
  <c r="J28" i="2"/>
  <c r="J29" i="2"/>
  <c r="J27" i="2"/>
  <c r="L24" i="2"/>
  <c r="L25" i="2"/>
  <c r="L23" i="2"/>
  <c r="J24" i="2"/>
  <c r="J25" i="2"/>
  <c r="J23" i="2"/>
  <c r="N10" i="2"/>
  <c r="N11" i="2"/>
  <c r="N12" i="2"/>
  <c r="N13" i="2"/>
  <c r="N14" i="2"/>
  <c r="N15" i="2"/>
  <c r="N16" i="2"/>
  <c r="N17" i="2"/>
  <c r="N18" i="2"/>
  <c r="N19" i="2"/>
  <c r="N20" i="2"/>
  <c r="N21" i="2"/>
  <c r="N9" i="2"/>
  <c r="L10" i="2"/>
  <c r="L11" i="2"/>
  <c r="L12" i="2"/>
  <c r="L13" i="2"/>
  <c r="L14" i="2"/>
  <c r="L15" i="2"/>
  <c r="L16" i="2"/>
  <c r="L17" i="2"/>
  <c r="L18" i="2"/>
  <c r="L19" i="2"/>
  <c r="L20" i="2"/>
  <c r="L21" i="2"/>
  <c r="L9" i="2"/>
  <c r="J10" i="2"/>
  <c r="J11" i="2"/>
  <c r="J12" i="2"/>
  <c r="J13" i="2"/>
  <c r="J14" i="2"/>
  <c r="J15" i="2"/>
  <c r="J16" i="2"/>
  <c r="J17" i="2"/>
  <c r="J18" i="2"/>
  <c r="J19" i="2"/>
  <c r="J20" i="2"/>
  <c r="J21" i="2"/>
  <c r="J9" i="2"/>
  <c r="M29" i="2"/>
  <c r="K29" i="2"/>
  <c r="K28" i="2"/>
  <c r="K27" i="2"/>
  <c r="I29" i="2"/>
  <c r="I28" i="2"/>
  <c r="I27" i="2"/>
  <c r="M25" i="2"/>
  <c r="K25" i="2"/>
  <c r="K24" i="2"/>
  <c r="K23" i="2"/>
  <c r="I25" i="2"/>
  <c r="I24" i="2"/>
  <c r="I23" i="2"/>
  <c r="M21" i="2"/>
  <c r="K21" i="2"/>
  <c r="K10" i="2"/>
  <c r="K11" i="2"/>
  <c r="K12" i="2"/>
  <c r="K13" i="2"/>
  <c r="K14" i="2"/>
  <c r="K15" i="2"/>
  <c r="K16" i="2"/>
  <c r="K17" i="2"/>
  <c r="K18" i="2"/>
  <c r="K19" i="2"/>
  <c r="K20" i="2"/>
  <c r="K9" i="2"/>
  <c r="I21" i="2"/>
  <c r="I10" i="2"/>
  <c r="I11" i="2"/>
  <c r="I12" i="2"/>
  <c r="I13" i="2"/>
  <c r="I14" i="2"/>
  <c r="I15" i="2"/>
  <c r="I16" i="2"/>
  <c r="I17" i="2"/>
  <c r="I18" i="2"/>
  <c r="I19" i="2"/>
  <c r="I20" i="2"/>
  <c r="I9" i="2"/>
  <c r="N53" i="2"/>
  <c r="N54" i="2"/>
  <c r="N52" i="2"/>
  <c r="L53" i="2"/>
  <c r="L54" i="2"/>
  <c r="L52" i="2"/>
  <c r="J53" i="2"/>
  <c r="J52" i="2"/>
  <c r="N49" i="2"/>
  <c r="N50" i="2"/>
  <c r="N48" i="2"/>
  <c r="L49" i="2"/>
  <c r="L50" i="2"/>
  <c r="L48" i="2"/>
  <c r="J49" i="2"/>
  <c r="J48" i="2"/>
  <c r="J50" i="2"/>
  <c r="L35" i="2"/>
  <c r="L36" i="2"/>
  <c r="L37" i="2"/>
  <c r="L38" i="2"/>
  <c r="L39" i="2"/>
  <c r="L40" i="2"/>
  <c r="L41" i="2"/>
  <c r="L42" i="2"/>
  <c r="L43" i="2"/>
  <c r="L44" i="2"/>
  <c r="L45" i="2"/>
  <c r="L46" i="2"/>
  <c r="L34" i="2"/>
  <c r="J35" i="2"/>
  <c r="J36" i="2"/>
  <c r="J37" i="2"/>
  <c r="J38" i="2"/>
  <c r="J39" i="2"/>
  <c r="J40" i="2"/>
  <c r="J41" i="2"/>
  <c r="J42" i="2"/>
  <c r="J43" i="2"/>
  <c r="J44" i="2"/>
  <c r="J45" i="2"/>
  <c r="J34" i="2"/>
  <c r="J46" i="2"/>
  <c r="N35" i="2"/>
  <c r="N36" i="2"/>
  <c r="N37" i="2"/>
  <c r="N38" i="2"/>
  <c r="N39" i="2"/>
  <c r="N40" i="2"/>
  <c r="N41" i="2"/>
  <c r="N42" i="2"/>
  <c r="N43" i="2"/>
  <c r="N44" i="2"/>
  <c r="N45" i="2"/>
  <c r="N46" i="2"/>
  <c r="N34" i="2"/>
  <c r="H34" i="2"/>
  <c r="M54" i="2"/>
  <c r="M50" i="2"/>
  <c r="K54" i="2"/>
  <c r="K53" i="2"/>
  <c r="K52" i="2"/>
  <c r="K50" i="2"/>
  <c r="K49" i="2"/>
  <c r="K48" i="2"/>
  <c r="I54" i="2"/>
  <c r="I50" i="2"/>
  <c r="M46" i="2"/>
  <c r="K46" i="2"/>
  <c r="K35" i="2"/>
  <c r="K36" i="2"/>
  <c r="K37" i="2"/>
  <c r="K38" i="2"/>
  <c r="K39" i="2"/>
  <c r="K40" i="2"/>
  <c r="K41" i="2"/>
  <c r="K42" i="2"/>
  <c r="K43" i="2"/>
  <c r="K44" i="2"/>
  <c r="K45" i="2"/>
  <c r="K34" i="2"/>
  <c r="I46" i="2"/>
  <c r="D53" i="2" l="1"/>
  <c r="F53" i="2" s="1"/>
  <c r="D52" i="2"/>
  <c r="F52" i="2" s="1"/>
  <c r="D49" i="2"/>
  <c r="F49" i="2" s="1"/>
  <c r="D48" i="2"/>
  <c r="F48" i="2"/>
  <c r="F35" i="2"/>
  <c r="F36" i="2"/>
  <c r="F37" i="2"/>
  <c r="F38" i="2"/>
  <c r="F39" i="2"/>
  <c r="F40" i="2"/>
  <c r="F41" i="2"/>
  <c r="F42" i="2"/>
  <c r="F43" i="2"/>
  <c r="F44" i="2"/>
  <c r="F45" i="2"/>
  <c r="F34" i="2"/>
  <c r="D35" i="2"/>
  <c r="D36" i="2"/>
  <c r="D37" i="2"/>
  <c r="D38" i="2"/>
  <c r="D39" i="2"/>
  <c r="D40" i="2"/>
  <c r="D41" i="2"/>
  <c r="D42" i="2"/>
  <c r="D43" i="2"/>
  <c r="D44" i="2"/>
  <c r="D45" i="2"/>
  <c r="D34" i="2"/>
  <c r="E53" i="2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8" i="2"/>
  <c r="F29" i="2"/>
  <c r="F27" i="2"/>
  <c r="D28" i="2"/>
  <c r="D27" i="2"/>
  <c r="F24" i="2"/>
  <c r="F25" i="2"/>
  <c r="F23" i="2"/>
  <c r="D24" i="2"/>
  <c r="D23" i="2"/>
  <c r="F21" i="2"/>
  <c r="F10" i="2"/>
  <c r="F11" i="2"/>
  <c r="F12" i="2"/>
  <c r="F13" i="2"/>
  <c r="F14" i="2"/>
  <c r="F15" i="2"/>
  <c r="F16" i="2"/>
  <c r="F17" i="2"/>
  <c r="F18" i="2"/>
  <c r="F19" i="2"/>
  <c r="F20" i="2"/>
  <c r="F9" i="2"/>
  <c r="D11" i="2"/>
  <c r="D12" i="2"/>
  <c r="D13" i="2"/>
  <c r="D14" i="2"/>
  <c r="D15" i="2"/>
  <c r="D16" i="2"/>
  <c r="D17" i="2"/>
  <c r="D18" i="2"/>
  <c r="D19" i="2"/>
  <c r="D20" i="2"/>
  <c r="D10" i="2"/>
  <c r="D9" i="2"/>
  <c r="E28" i="2"/>
  <c r="E27" i="2"/>
  <c r="E24" i="2"/>
  <c r="E23" i="2"/>
  <c r="E10" i="2"/>
  <c r="E11" i="2"/>
  <c r="E12" i="2"/>
  <c r="E13" i="2"/>
  <c r="E14" i="2"/>
  <c r="E15" i="2"/>
  <c r="E16" i="2"/>
  <c r="E17" i="2"/>
  <c r="E18" i="2"/>
  <c r="E19" i="2"/>
  <c r="E20" i="2"/>
  <c r="E9" i="2"/>
  <c r="G54" i="2" l="1"/>
  <c r="E54" i="2"/>
  <c r="C54" i="2"/>
  <c r="G50" i="2"/>
  <c r="E50" i="2"/>
  <c r="C50" i="2"/>
  <c r="G46" i="2"/>
  <c r="E46" i="2"/>
  <c r="C46" i="2"/>
  <c r="G29" i="2" l="1"/>
  <c r="G21" i="2"/>
  <c r="H53" i="2" l="1"/>
  <c r="H52" i="2"/>
  <c r="H44" i="2"/>
  <c r="H40" i="2"/>
  <c r="H36" i="2"/>
  <c r="H42" i="2"/>
  <c r="H38" i="2"/>
  <c r="H43" i="2"/>
  <c r="H39" i="2"/>
  <c r="H35" i="2"/>
  <c r="H45" i="2"/>
  <c r="H41" i="2"/>
  <c r="H37" i="2"/>
  <c r="H27" i="2"/>
  <c r="H28" i="2"/>
  <c r="H15" i="2"/>
  <c r="H12" i="2"/>
  <c r="H20" i="2"/>
  <c r="H13" i="2"/>
  <c r="H17" i="2"/>
  <c r="H9" i="2"/>
  <c r="H10" i="2"/>
  <c r="H14" i="2"/>
  <c r="H18" i="2"/>
  <c r="H11" i="2"/>
  <c r="H19" i="2"/>
  <c r="H16" i="2"/>
  <c r="H54" i="2" l="1"/>
  <c r="H29" i="2"/>
  <c r="E29" i="2" l="1"/>
  <c r="C29" i="2"/>
  <c r="G25" i="2"/>
  <c r="E25" i="2"/>
  <c r="C25" i="2"/>
  <c r="E21" i="2"/>
  <c r="C21" i="2"/>
  <c r="H49" i="2" l="1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<sst xmlns="http://schemas.openxmlformats.org/spreadsheetml/2006/main" count="125" uniqueCount="33">
  <si>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</si>
  <si>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</si>
  <si>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</si>
  <si>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</si>
  <si>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</si>
  <si>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</si>
  <si>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</si>
  <si>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</si>
  <si>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</si>
  <si>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</si>
  <si>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</si>
  <si>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</si>
  <si>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</si>
  <si>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</si>
  <si>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</si>
  <si>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</si>
  <si>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</si>
  <si>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</si>
  <si>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</si>
  <si>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</si>
  <si>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</si>
  <si>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</si>
  <si>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</si>
  <si>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</si>
  <si>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</si>
  <si>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</si>
  <si>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</si>
  <si>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</si>
  <si>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</si>
  <si>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</si>
  <si>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</si>
  <si>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ביטוח חקלאי אגודה שיתופית מרכזית בע"מ</t>
  </si>
  <si>
    <t>נתונים לרבעון 4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</si>
</sst>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5">
    <xf numFmtId="0" fontId="0" fillId="0" borderId="0" xfId="0"/>
    <xf numFmtId="0" fontId="2" fillId="0" borderId="0" xfId="0" applyFont="1"/>
    <xf numFmtId="166" fontId="4" fillId="2" borderId="2" xfId="1" applyNumberFormat="1" applyFont="1" applyFill="1" applyBorder="1" applyAlignment="1">
      <alignment horizontal="right"/>
    </xf>
    <xf numFmtId="166" fontId="4" fillId="2" borderId="3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166" fontId="4" fillId="3" borderId="2" xfId="1" applyNumberFormat="1" applyFont="1" applyFill="1" applyBorder="1" applyAlignment="1">
      <alignment horizontal="right"/>
    </xf>
    <xf numFmtId="166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6" fontId="6" fillId="2" borderId="5" xfId="1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165" fontId="6" fillId="3" borderId="4" xfId="1" applyNumberFormat="1" applyFont="1" applyFill="1" applyBorder="1" applyAlignment="1">
      <alignment horizontal="right"/>
    </xf>
    <xf numFmtId="166" fontId="6" fillId="3" borderId="5" xfId="1" applyNumberFormat="1" applyFont="1" applyFill="1" applyBorder="1" applyAlignment="1">
      <alignment horizontal="right"/>
    </xf>
    <xf numFmtId="166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5" fontId="6" fillId="2" borderId="7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5" fontId="6" fillId="3" borderId="7" xfId="1" applyNumberFormat="1" applyFont="1" applyFill="1" applyBorder="1" applyAlignment="1">
      <alignment horizontal="right"/>
    </xf>
    <xf numFmtId="166" fontId="6" fillId="3" borderId="8" xfId="1" applyNumberFormat="1" applyFont="1" applyFill="1" applyBorder="1" applyAlignment="1">
      <alignment horizontal="right"/>
    </xf>
    <xf numFmtId="166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5" fontId="6" fillId="0" borderId="0" xfId="2" applyNumberFormat="1" applyFont="1" applyFill="1"/>
    <xf numFmtId="166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7" fontId="6" fillId="0" borderId="0" xfId="2" applyNumberFormat="1" applyFont="1" applyFill="1"/>
    <xf numFmtId="166" fontId="6" fillId="0" borderId="0" xfId="1" applyNumberFormat="1" applyFont="1" applyFill="1" applyBorder="1"/>
    <xf numFmtId="0" fontId="7" fillId="0" borderId="0" xfId="3" applyFont="1"/>
    <xf numFmtId="166" fontId="8" fillId="2" borderId="3" xfId="1" applyNumberFormat="1" applyFont="1" applyFill="1" applyBorder="1" applyAlignment="1">
      <alignment horizontal="right" vertical="center"/>
    </xf>
    <xf numFmtId="166" fontId="8" fillId="3" borderId="3" xfId="1" applyNumberFormat="1" applyFont="1" applyFill="1" applyBorder="1" applyAlignment="1">
      <alignment horizontal="right" vertical="center"/>
    </xf>
    <xf numFmtId="165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0" fontId="4" fillId="4" borderId="16" xfId="2" applyFont="1" applyFill="1" applyBorder="1"/>
    <xf numFmtId="165" fontId="6" fillId="2" borderId="7" xfId="4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3" borderId="7" xfId="4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8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6" fontId="4" fillId="2" borderId="9" xfId="1" applyNumberFormat="1" applyFont="1" applyFill="1" applyBorder="1" applyAlignment="1">
      <alignment horizontal="right"/>
    </xf>
    <xf numFmtId="166" fontId="2" fillId="0" borderId="0" xfId="0" applyNumberFormat="1" applyFont="1"/>
    <xf numFmtId="165" fontId="24" fillId="3" borderId="17" xfId="1" applyNumberFormat="1" applyFont="1" applyFill="1" applyBorder="1" applyAlignment="1">
      <alignment horizontal="right"/>
    </xf>
    <xf numFmtId="165" fontId="24" fillId="3" borderId="7" xfId="1" applyNumberFormat="1" applyFont="1" applyFill="1" applyBorder="1" applyAlignment="1">
      <alignment horizontal="right"/>
    </xf>
    <xf numFmtId="165" fontId="24" fillId="2" borderId="17" xfId="1" applyNumberFormat="1" applyFont="1" applyFill="1" applyBorder="1" applyAlignment="1">
      <alignment horizontal="right"/>
    </xf>
    <xf numFmtId="165" fontId="24" fillId="2" borderId="7" xfId="1" applyNumberFormat="1" applyFont="1" applyFill="1" applyBorder="1" applyAlignment="1">
      <alignment horizontal="right"/>
    </xf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zoomScale="90" zoomScaleNormal="90" workbookViewId="0">
      <selection activeCell="T16" sqref="T16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12" width="9.125" style="1" customWidth="1"/>
    <col min="13" max="13" width="9.875" style="1" customWidth="1"/>
    <col min="14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49" t="s">
        <v>27</v>
      </c>
    </row>
    <row r="2" spans="1:26" ht="18.75">
      <c r="B2" s="48" t="s">
        <v>26</v>
      </c>
      <c r="C2" s="56" t="s">
        <v>31</v>
      </c>
      <c r="D2" s="57"/>
      <c r="E2" s="57"/>
      <c r="F2" s="57"/>
      <c r="G2" s="57"/>
      <c r="H2" s="58"/>
    </row>
    <row r="3" spans="1:26" ht="18.75">
      <c r="B3" s="47" t="s">
        <v>28</v>
      </c>
      <c r="C3" s="56" t="s">
        <v>29</v>
      </c>
      <c r="D3" s="57"/>
      <c r="E3" s="57"/>
      <c r="F3" s="57"/>
      <c r="G3" s="57"/>
      <c r="H3" s="58"/>
    </row>
    <row r="4" spans="1:26">
      <c r="A4" s="29"/>
      <c r="B4" s="23"/>
      <c r="C4" s="46"/>
      <c r="D4" s="29"/>
      <c r="E4" s="29"/>
      <c r="F4" s="29"/>
      <c r="G4" s="29"/>
      <c r="H4" s="29"/>
    </row>
    <row r="5" spans="1:26">
      <c r="A5" s="29"/>
      <c r="B5" s="29"/>
    </row>
    <row r="6" spans="1:26" ht="18.75">
      <c r="A6" s="29"/>
      <c r="B6" s="44" t="s">
        <v>32</v>
      </c>
      <c r="C6" s="62" t="s">
        <v>22</v>
      </c>
      <c r="D6" s="63"/>
      <c r="E6" s="63"/>
      <c r="F6" s="63"/>
      <c r="G6" s="63"/>
      <c r="H6" s="64"/>
      <c r="I6" s="62" t="s">
        <v>25</v>
      </c>
      <c r="J6" s="63"/>
      <c r="K6" s="63"/>
      <c r="L6" s="63"/>
      <c r="M6" s="63"/>
      <c r="N6" s="64"/>
      <c r="O6" s="62" t="s">
        <v>24</v>
      </c>
      <c r="P6" s="63"/>
      <c r="Q6" s="63"/>
      <c r="R6" s="63"/>
      <c r="S6" s="63"/>
      <c r="T6" s="64"/>
      <c r="U6" s="62" t="s">
        <v>23</v>
      </c>
      <c r="V6" s="63"/>
      <c r="W6" s="63"/>
      <c r="X6" s="63"/>
      <c r="Y6" s="63"/>
      <c r="Z6" s="64"/>
    </row>
    <row r="7" spans="1:26" ht="18.75">
      <c r="A7" s="29"/>
      <c r="B7" s="43">
        <v>2020</v>
      </c>
      <c r="C7" s="61" t="s">
        <v>21</v>
      </c>
      <c r="D7" s="59"/>
      <c r="E7" s="59" t="s">
        <v>20</v>
      </c>
      <c r="F7" s="59"/>
      <c r="G7" s="59" t="s">
        <v>19</v>
      </c>
      <c r="H7" s="60"/>
      <c r="I7" s="61" t="s">
        <v>21</v>
      </c>
      <c r="J7" s="59"/>
      <c r="K7" s="59" t="s">
        <v>20</v>
      </c>
      <c r="L7" s="59"/>
      <c r="M7" s="59" t="s">
        <v>19</v>
      </c>
      <c r="N7" s="60"/>
      <c r="O7" s="61" t="s">
        <v>21</v>
      </c>
      <c r="P7" s="59"/>
      <c r="Q7" s="59" t="s">
        <v>20</v>
      </c>
      <c r="R7" s="59"/>
      <c r="S7" s="59" t="s">
        <v>19</v>
      </c>
      <c r="T7" s="60"/>
      <c r="U7" s="61" t="s">
        <v>21</v>
      </c>
      <c r="V7" s="59"/>
      <c r="W7" s="59" t="s">
        <v>20</v>
      </c>
      <c r="X7" s="59"/>
      <c r="Y7" s="59" t="s">
        <v>19</v>
      </c>
      <c r="Z7" s="60"/>
    </row>
    <row r="8" spans="1:26" ht="21" customHeight="1">
      <c r="A8" s="29"/>
      <c r="B8" s="29"/>
      <c r="C8" s="42" t="s">
        <v>18</v>
      </c>
      <c r="D8" s="41" t="s">
        <v>17</v>
      </c>
      <c r="E8" s="41" t="s">
        <v>18</v>
      </c>
      <c r="F8" s="41" t="s">
        <v>17</v>
      </c>
      <c r="G8" s="41" t="s">
        <v>18</v>
      </c>
      <c r="H8" s="40" t="s">
        <v>17</v>
      </c>
      <c r="I8" s="42" t="s">
        <v>18</v>
      </c>
      <c r="J8" s="41" t="s">
        <v>17</v>
      </c>
      <c r="K8" s="41" t="s">
        <v>18</v>
      </c>
      <c r="L8" s="41" t="s">
        <v>17</v>
      </c>
      <c r="M8" s="41" t="s">
        <v>18</v>
      </c>
      <c r="N8" s="40" t="s">
        <v>17</v>
      </c>
      <c r="O8" s="42" t="s">
        <v>18</v>
      </c>
      <c r="P8" s="41" t="s">
        <v>17</v>
      </c>
      <c r="Q8" s="41" t="s">
        <v>18</v>
      </c>
      <c r="R8" s="41" t="s">
        <v>17</v>
      </c>
      <c r="S8" s="41" t="s">
        <v>18</v>
      </c>
      <c r="T8" s="40" t="s">
        <v>17</v>
      </c>
      <c r="U8" s="42" t="s">
        <v>18</v>
      </c>
      <c r="V8" s="41" t="s">
        <v>17</v>
      </c>
      <c r="W8" s="41" t="s">
        <v>18</v>
      </c>
      <c r="X8" s="41" t="s">
        <v>17</v>
      </c>
      <c r="Y8" s="41" t="s">
        <v>18</v>
      </c>
      <c r="Z8" s="40" t="s">
        <v>17</v>
      </c>
    </row>
    <row r="9" spans="1:26">
      <c r="A9" s="45"/>
      <c r="B9" s="39" t="s">
        <v>16</v>
      </c>
      <c r="C9" s="19">
        <v>10</v>
      </c>
      <c r="D9" s="38">
        <f>C9/-$C$21</f>
        <v>2.6104889445793198E-4</v>
      </c>
      <c r="E9" s="19">
        <f>C9</f>
        <v>10</v>
      </c>
      <c r="F9" s="38">
        <f>D9</f>
        <v>2.6104889445793198E-4</v>
      </c>
      <c r="G9" s="19">
        <v>257640</v>
      </c>
      <c r="H9" s="38">
        <f>G9/$G$21</f>
        <v>0.20519289996248802</v>
      </c>
      <c r="I9" s="16">
        <f>I34-C34</f>
        <v>132</v>
      </c>
      <c r="J9" s="36">
        <f>I9/$I$21</f>
        <v>4.7900714881881192E-3</v>
      </c>
      <c r="K9" s="16">
        <f>I9</f>
        <v>132</v>
      </c>
      <c r="L9" s="36">
        <f>J9</f>
        <v>4.7900714881881192E-3</v>
      </c>
      <c r="M9" s="16">
        <v>293672</v>
      </c>
      <c r="N9" s="36">
        <f>M9/$M$21</f>
        <v>0.22589111271787457</v>
      </c>
      <c r="O9" s="19">
        <f>O34-I34</f>
        <v>736</v>
      </c>
      <c r="P9" s="38">
        <f>O9/$O$21</f>
        <v>3.6977491961414789E-2</v>
      </c>
      <c r="Q9" s="19">
        <f>O9</f>
        <v>736</v>
      </c>
      <c r="R9" s="38">
        <f>P9</f>
        <v>3.6977491961414789E-2</v>
      </c>
      <c r="S9" s="19">
        <v>356605</v>
      </c>
      <c r="T9" s="37">
        <f>S9/$S$46</f>
        <v>0.27085007450930948</v>
      </c>
      <c r="U9" s="16">
        <f>U34-O34</f>
        <v>-3751</v>
      </c>
      <c r="V9" s="54">
        <f>U9/U21</f>
        <v>-0.24353980002597064</v>
      </c>
      <c r="W9" s="16">
        <f>U9</f>
        <v>-3751</v>
      </c>
      <c r="X9" s="54">
        <f>V9</f>
        <v>-0.24353980002597064</v>
      </c>
      <c r="Y9" s="16">
        <v>388189</v>
      </c>
      <c r="Z9" s="35">
        <f>Y9/Y21</f>
        <v>0.28902421409542983</v>
      </c>
    </row>
    <row r="10" spans="1:26">
      <c r="A10" s="45"/>
      <c r="B10" s="34" t="s">
        <v>15</v>
      </c>
      <c r="C10" s="12">
        <v>-10733</v>
      </c>
      <c r="D10" s="38">
        <f>C10/-$C$21</f>
        <v>-0.28018377842169839</v>
      </c>
      <c r="E10" s="19">
        <f t="shared" ref="E10:E20" si="0">C10</f>
        <v>-10733</v>
      </c>
      <c r="F10" s="38">
        <f t="shared" ref="F10:F20" si="1">D10</f>
        <v>-0.28018377842169839</v>
      </c>
      <c r="G10" s="12">
        <v>251313</v>
      </c>
      <c r="H10" s="38">
        <f t="shared" ref="H10:H20" si="2">G10/$G$21</f>
        <v>0.20015387078199329</v>
      </c>
      <c r="I10" s="16">
        <f t="shared" ref="I10:I20" si="3">I35-C35</f>
        <v>8359</v>
      </c>
      <c r="J10" s="36">
        <f t="shared" ref="J10:J21" si="4">I10/$I$21</f>
        <v>0.30333490583154915</v>
      </c>
      <c r="K10" s="16">
        <f t="shared" ref="K10:K20" si="5">I10</f>
        <v>8359</v>
      </c>
      <c r="L10" s="36">
        <f t="shared" ref="L10:L21" si="6">J10</f>
        <v>0.30333490583154915</v>
      </c>
      <c r="M10" s="9">
        <v>275806</v>
      </c>
      <c r="N10" s="36">
        <f t="shared" ref="N10:N21" si="7">M10/$M$21</f>
        <v>0.21214867006138177</v>
      </c>
      <c r="O10" s="19">
        <f t="shared" ref="O10:O21" si="8">O35-I35</f>
        <v>-1128</v>
      </c>
      <c r="P10" s="52">
        <f t="shared" ref="P10:P21" si="9">O10/$O$21</f>
        <v>-5.6672025723472672E-2</v>
      </c>
      <c r="Q10" s="19">
        <f t="shared" ref="Q10:Q21" si="10">O10</f>
        <v>-1128</v>
      </c>
      <c r="R10" s="52">
        <f t="shared" ref="R10:R21" si="11">P10</f>
        <v>-5.6672025723472672E-2</v>
      </c>
      <c r="S10" s="12">
        <v>284870</v>
      </c>
      <c r="T10" s="37">
        <f t="shared" ref="T10:T21" si="12">S10/$S$46</f>
        <v>0.21636561664998247</v>
      </c>
      <c r="U10" s="16">
        <f t="shared" ref="U10:U21" si="13">U35-O35</f>
        <v>691</v>
      </c>
      <c r="V10" s="36">
        <f>U10/U21</f>
        <v>4.4864303337228933E-2</v>
      </c>
      <c r="W10" s="16">
        <f t="shared" ref="W10:W21" si="14">U10</f>
        <v>691</v>
      </c>
      <c r="X10" s="36">
        <f t="shared" ref="X10:X21" si="15">V10</f>
        <v>4.4864303337228933E-2</v>
      </c>
      <c r="Y10" s="9">
        <v>273428</v>
      </c>
      <c r="Z10" s="35">
        <f>Y10/Y21</f>
        <v>0.20357947497658405</v>
      </c>
    </row>
    <row r="11" spans="1:26">
      <c r="A11" s="45"/>
      <c r="B11" s="34" t="s">
        <v>14</v>
      </c>
      <c r="C11" s="12">
        <v>0</v>
      </c>
      <c r="D11" s="38">
        <f t="shared" ref="D11:D20" si="16">C11/-$C$21</f>
        <v>0</v>
      </c>
      <c r="E11" s="19">
        <f t="shared" si="0"/>
        <v>0</v>
      </c>
      <c r="F11" s="38">
        <f t="shared" si="1"/>
        <v>0</v>
      </c>
      <c r="G11" s="12">
        <v>0</v>
      </c>
      <c r="H11" s="38">
        <f t="shared" si="2"/>
        <v>0</v>
      </c>
      <c r="I11" s="16">
        <f t="shared" si="3"/>
        <v>0</v>
      </c>
      <c r="J11" s="36">
        <f t="shared" si="4"/>
        <v>0</v>
      </c>
      <c r="K11" s="16">
        <f t="shared" si="5"/>
        <v>0</v>
      </c>
      <c r="L11" s="36">
        <f t="shared" si="6"/>
        <v>0</v>
      </c>
      <c r="M11" s="9">
        <v>0</v>
      </c>
      <c r="N11" s="36">
        <f t="shared" si="7"/>
        <v>0</v>
      </c>
      <c r="O11" s="19">
        <f t="shared" si="8"/>
        <v>0</v>
      </c>
      <c r="P11" s="38">
        <f t="shared" si="9"/>
        <v>0</v>
      </c>
      <c r="Q11" s="19">
        <f t="shared" si="10"/>
        <v>0</v>
      </c>
      <c r="R11" s="38">
        <f t="shared" si="11"/>
        <v>0</v>
      </c>
      <c r="S11" s="12">
        <v>0</v>
      </c>
      <c r="T11" s="37">
        <f t="shared" si="12"/>
        <v>0</v>
      </c>
      <c r="U11" s="16">
        <f t="shared" si="13"/>
        <v>0</v>
      </c>
      <c r="V11" s="36">
        <f>U12/U21</f>
        <v>0.49863654070899882</v>
      </c>
      <c r="W11" s="16">
        <f t="shared" si="14"/>
        <v>0</v>
      </c>
      <c r="X11" s="36">
        <f t="shared" si="15"/>
        <v>0.49863654070899882</v>
      </c>
      <c r="Y11" s="9">
        <v>0</v>
      </c>
      <c r="Z11" s="35">
        <f>Y11/Y21</f>
        <v>0</v>
      </c>
    </row>
    <row r="12" spans="1:26">
      <c r="A12" s="45"/>
      <c r="B12" s="34" t="s">
        <v>13</v>
      </c>
      <c r="C12" s="12">
        <v>-21380</v>
      </c>
      <c r="D12" s="38">
        <f t="shared" si="16"/>
        <v>-0.55812253635105857</v>
      </c>
      <c r="E12" s="19">
        <f t="shared" si="0"/>
        <v>-21380</v>
      </c>
      <c r="F12" s="38">
        <f t="shared" si="1"/>
        <v>-0.55812253635105857</v>
      </c>
      <c r="G12" s="12">
        <v>377272</v>
      </c>
      <c r="H12" s="38">
        <f t="shared" si="2"/>
        <v>0.30047172704024133</v>
      </c>
      <c r="I12" s="16">
        <f t="shared" si="3"/>
        <v>7991</v>
      </c>
      <c r="J12" s="36">
        <f t="shared" si="4"/>
        <v>0.2899807671372065</v>
      </c>
      <c r="K12" s="16">
        <f t="shared" si="5"/>
        <v>7991</v>
      </c>
      <c r="L12" s="36">
        <f t="shared" si="6"/>
        <v>0.2899807671372065</v>
      </c>
      <c r="M12" s="9">
        <v>349964</v>
      </c>
      <c r="N12" s="36">
        <f t="shared" si="7"/>
        <v>0.26919065273910436</v>
      </c>
      <c r="O12" s="19">
        <f t="shared" si="8"/>
        <v>10929</v>
      </c>
      <c r="P12" s="38">
        <f t="shared" si="9"/>
        <v>0.54908561093247588</v>
      </c>
      <c r="Q12" s="19">
        <f t="shared" si="10"/>
        <v>10929</v>
      </c>
      <c r="R12" s="38">
        <f t="shared" si="11"/>
        <v>0.54908561093247588</v>
      </c>
      <c r="S12" s="12">
        <v>309495</v>
      </c>
      <c r="T12" s="37">
        <f t="shared" si="12"/>
        <v>0.23506889642674314</v>
      </c>
      <c r="U12" s="16">
        <f t="shared" si="13"/>
        <v>7680</v>
      </c>
      <c r="V12" s="36">
        <f>U12/U21</f>
        <v>0.49863654070899882</v>
      </c>
      <c r="W12" s="16">
        <f t="shared" si="14"/>
        <v>7680</v>
      </c>
      <c r="X12" s="36">
        <f t="shared" si="15"/>
        <v>0.49863654070899882</v>
      </c>
      <c r="Y12" s="9">
        <v>301069</v>
      </c>
      <c r="Z12" s="35">
        <f>Y12/Y21</f>
        <v>0.22415944582019831</v>
      </c>
    </row>
    <row r="13" spans="1:26">
      <c r="A13" s="45"/>
      <c r="B13" s="34" t="s">
        <v>12</v>
      </c>
      <c r="C13" s="12">
        <v>1112</v>
      </c>
      <c r="D13" s="38">
        <f t="shared" si="16"/>
        <v>2.9028637063722034E-2</v>
      </c>
      <c r="E13" s="19">
        <f t="shared" si="0"/>
        <v>1112</v>
      </c>
      <c r="F13" s="38">
        <f t="shared" si="1"/>
        <v>2.9028637063722034E-2</v>
      </c>
      <c r="G13" s="12">
        <v>138494</v>
      </c>
      <c r="H13" s="38">
        <f t="shared" si="2"/>
        <v>0.11030113913757497</v>
      </c>
      <c r="I13" s="16">
        <f t="shared" si="3"/>
        <v>1098</v>
      </c>
      <c r="J13" s="36">
        <f t="shared" si="4"/>
        <v>3.9844685560837534E-2</v>
      </c>
      <c r="K13" s="16">
        <f t="shared" si="5"/>
        <v>1098</v>
      </c>
      <c r="L13" s="36">
        <f t="shared" si="6"/>
        <v>3.9844685560837534E-2</v>
      </c>
      <c r="M13" s="9">
        <v>138042</v>
      </c>
      <c r="N13" s="36">
        <f t="shared" si="7"/>
        <v>0.10618125317293048</v>
      </c>
      <c r="O13" s="19">
        <f t="shared" si="8"/>
        <v>942</v>
      </c>
      <c r="P13" s="38">
        <f t="shared" si="9"/>
        <v>4.732717041800643E-2</v>
      </c>
      <c r="Q13" s="19">
        <f t="shared" si="10"/>
        <v>942</v>
      </c>
      <c r="R13" s="38">
        <f t="shared" si="11"/>
        <v>4.732717041800643E-2</v>
      </c>
      <c r="S13" s="12">
        <v>132119</v>
      </c>
      <c r="T13" s="37">
        <f t="shared" si="12"/>
        <v>0.10034755820612572</v>
      </c>
      <c r="U13" s="16">
        <f t="shared" si="13"/>
        <v>2371</v>
      </c>
      <c r="V13" s="36">
        <f>U13/U21</f>
        <v>0.15394104661732241</v>
      </c>
      <c r="W13" s="16">
        <f t="shared" si="14"/>
        <v>2371</v>
      </c>
      <c r="X13" s="36">
        <f t="shared" si="15"/>
        <v>0.15394104661732241</v>
      </c>
      <c r="Y13" s="9">
        <v>132092</v>
      </c>
      <c r="Z13" s="35">
        <f>Y13/Y21</f>
        <v>9.8348450080485331E-2</v>
      </c>
    </row>
    <row r="14" spans="1:26">
      <c r="A14" s="45"/>
      <c r="B14" s="34" t="s">
        <v>11</v>
      </c>
      <c r="C14" s="12">
        <v>0</v>
      </c>
      <c r="D14" s="38">
        <f t="shared" si="16"/>
        <v>0</v>
      </c>
      <c r="E14" s="19">
        <f t="shared" si="0"/>
        <v>0</v>
      </c>
      <c r="F14" s="38">
        <f t="shared" si="1"/>
        <v>0</v>
      </c>
      <c r="G14" s="12">
        <v>0</v>
      </c>
      <c r="H14" s="38">
        <f t="shared" si="2"/>
        <v>0</v>
      </c>
      <c r="I14" s="16">
        <f t="shared" si="3"/>
        <v>0</v>
      </c>
      <c r="J14" s="36">
        <f t="shared" si="4"/>
        <v>0</v>
      </c>
      <c r="K14" s="16">
        <f t="shared" si="5"/>
        <v>0</v>
      </c>
      <c r="L14" s="36">
        <f t="shared" si="6"/>
        <v>0</v>
      </c>
      <c r="M14" s="9">
        <v>0</v>
      </c>
      <c r="N14" s="36">
        <f t="shared" si="7"/>
        <v>0</v>
      </c>
      <c r="O14" s="19">
        <f t="shared" si="8"/>
        <v>-190</v>
      </c>
      <c r="P14" s="52">
        <f t="shared" si="9"/>
        <v>-9.5458199356913184E-3</v>
      </c>
      <c r="Q14" s="19">
        <f t="shared" si="10"/>
        <v>-190</v>
      </c>
      <c r="R14" s="52">
        <f t="shared" si="11"/>
        <v>-9.5458199356913184E-3</v>
      </c>
      <c r="S14" s="12">
        <v>2091</v>
      </c>
      <c r="T14" s="37">
        <f t="shared" si="12"/>
        <v>1.5881647924144815E-3</v>
      </c>
      <c r="U14" s="16">
        <f t="shared" si="13"/>
        <v>956</v>
      </c>
      <c r="V14" s="36">
        <f>U14/U21</f>
        <v>6.2069861057005585E-2</v>
      </c>
      <c r="W14" s="16">
        <f t="shared" si="14"/>
        <v>956</v>
      </c>
      <c r="X14" s="36">
        <f t="shared" si="15"/>
        <v>6.2069861057005585E-2</v>
      </c>
      <c r="Y14" s="9">
        <v>11057</v>
      </c>
      <c r="Z14" s="35">
        <f>Y14/Y21</f>
        <v>8.2324350644999416E-3</v>
      </c>
    </row>
    <row r="15" spans="1:26">
      <c r="A15" s="45"/>
      <c r="B15" s="34" t="s">
        <v>10</v>
      </c>
      <c r="C15" s="12">
        <v>-3301</v>
      </c>
      <c r="D15" s="38">
        <f t="shared" si="16"/>
        <v>-8.6172240060563343E-2</v>
      </c>
      <c r="E15" s="19">
        <f t="shared" si="0"/>
        <v>-3301</v>
      </c>
      <c r="F15" s="38">
        <f t="shared" si="1"/>
        <v>-8.6172240060563343E-2</v>
      </c>
      <c r="G15" s="12">
        <v>30166</v>
      </c>
      <c r="H15" s="38">
        <f t="shared" si="2"/>
        <v>2.4025186385143664E-2</v>
      </c>
      <c r="I15" s="16">
        <f t="shared" si="3"/>
        <v>4574</v>
      </c>
      <c r="J15" s="36">
        <f t="shared" si="4"/>
        <v>0.16598323474979135</v>
      </c>
      <c r="K15" s="16">
        <f t="shared" si="5"/>
        <v>4574</v>
      </c>
      <c r="L15" s="36">
        <f t="shared" si="6"/>
        <v>0.16598323474979135</v>
      </c>
      <c r="M15" s="9">
        <v>37140</v>
      </c>
      <c r="N15" s="36">
        <f t="shared" si="7"/>
        <v>2.8567912250203838E-2</v>
      </c>
      <c r="O15" s="19">
        <f t="shared" si="8"/>
        <v>1888</v>
      </c>
      <c r="P15" s="38">
        <f t="shared" si="9"/>
        <v>9.4855305466237938E-2</v>
      </c>
      <c r="Q15" s="19">
        <f t="shared" si="10"/>
        <v>1888</v>
      </c>
      <c r="R15" s="38">
        <f t="shared" si="11"/>
        <v>9.4855305466237938E-2</v>
      </c>
      <c r="S15" s="12">
        <v>27459</v>
      </c>
      <c r="T15" s="37">
        <f t="shared" si="12"/>
        <v>2.0855770939698346E-2</v>
      </c>
      <c r="U15" s="16">
        <f t="shared" si="13"/>
        <v>2873</v>
      </c>
      <c r="V15" s="36">
        <f>U15/U21</f>
        <v>0.18653421633554085</v>
      </c>
      <c r="W15" s="16">
        <f t="shared" si="14"/>
        <v>2873</v>
      </c>
      <c r="X15" s="36">
        <f t="shared" si="15"/>
        <v>0.18653421633554085</v>
      </c>
      <c r="Y15" s="9">
        <v>37837</v>
      </c>
      <c r="Z15" s="35">
        <f>Y15/Y21</f>
        <v>2.8171352585283919E-2</v>
      </c>
    </row>
    <row r="16" spans="1:26">
      <c r="A16" s="45"/>
      <c r="B16" s="34" t="s">
        <v>9</v>
      </c>
      <c r="C16" s="12">
        <v>-7560</v>
      </c>
      <c r="D16" s="38">
        <f t="shared" si="16"/>
        <v>-0.19735296421019657</v>
      </c>
      <c r="E16" s="19">
        <f t="shared" si="0"/>
        <v>-7560</v>
      </c>
      <c r="F16" s="38">
        <f t="shared" si="1"/>
        <v>-0.19735296421019657</v>
      </c>
      <c r="G16" s="12">
        <v>34014</v>
      </c>
      <c r="H16" s="38">
        <f t="shared" si="2"/>
        <v>2.7089859103105369E-2</v>
      </c>
      <c r="I16" s="16">
        <f t="shared" si="3"/>
        <v>4762</v>
      </c>
      <c r="J16" s="36">
        <f t="shared" si="4"/>
        <v>0.17280545777842291</v>
      </c>
      <c r="K16" s="16">
        <f t="shared" si="5"/>
        <v>4762</v>
      </c>
      <c r="L16" s="36">
        <f t="shared" si="6"/>
        <v>0.17280545777842291</v>
      </c>
      <c r="M16" s="9">
        <v>30388</v>
      </c>
      <c r="N16" s="36">
        <f t="shared" si="7"/>
        <v>2.3374305801270711E-2</v>
      </c>
      <c r="O16" s="19">
        <f t="shared" si="8"/>
        <v>4631</v>
      </c>
      <c r="P16" s="38">
        <f t="shared" si="9"/>
        <v>0.23266680064308681</v>
      </c>
      <c r="Q16" s="19">
        <f t="shared" si="10"/>
        <v>4631</v>
      </c>
      <c r="R16" s="38">
        <f t="shared" si="11"/>
        <v>0.23266680064308681</v>
      </c>
      <c r="S16" s="12">
        <v>24356</v>
      </c>
      <c r="T16" s="37">
        <f t="shared" si="12"/>
        <v>1.8498967806813538E-2</v>
      </c>
      <c r="U16" s="16">
        <f t="shared" si="13"/>
        <v>1286</v>
      </c>
      <c r="V16" s="36">
        <f>U16/U21</f>
        <v>8.3495649915595382E-2</v>
      </c>
      <c r="W16" s="16">
        <f t="shared" si="14"/>
        <v>1286</v>
      </c>
      <c r="X16" s="36">
        <f t="shared" si="15"/>
        <v>8.3495649915595382E-2</v>
      </c>
      <c r="Y16" s="9">
        <v>10914</v>
      </c>
      <c r="Z16" s="35">
        <f>Y16/Y21</f>
        <v>8.1259651165734251E-3</v>
      </c>
    </row>
    <row r="17" spans="1:26">
      <c r="A17" s="45"/>
      <c r="B17" s="34" t="s">
        <v>8</v>
      </c>
      <c r="C17" s="12">
        <v>725</v>
      </c>
      <c r="D17" s="38">
        <f t="shared" si="16"/>
        <v>1.8926044848200069E-2</v>
      </c>
      <c r="E17" s="19">
        <f t="shared" si="0"/>
        <v>725</v>
      </c>
      <c r="F17" s="38">
        <f t="shared" si="1"/>
        <v>1.8926044848200069E-2</v>
      </c>
      <c r="G17" s="12">
        <v>83712</v>
      </c>
      <c r="H17" s="38">
        <f t="shared" si="2"/>
        <v>6.6670967402809339E-2</v>
      </c>
      <c r="I17" s="16">
        <f t="shared" si="3"/>
        <v>905</v>
      </c>
      <c r="J17" s="36">
        <f t="shared" si="4"/>
        <v>3.2841020430380667E-2</v>
      </c>
      <c r="K17" s="16">
        <f t="shared" si="5"/>
        <v>905</v>
      </c>
      <c r="L17" s="36">
        <f t="shared" si="6"/>
        <v>3.2841020430380667E-2</v>
      </c>
      <c r="M17" s="9">
        <v>91870</v>
      </c>
      <c r="N17" s="36">
        <f t="shared" si="7"/>
        <v>7.0665969262957096E-2</v>
      </c>
      <c r="O17" s="19">
        <f t="shared" si="8"/>
        <v>1310</v>
      </c>
      <c r="P17" s="38">
        <f t="shared" si="9"/>
        <v>6.5815916398713828E-2</v>
      </c>
      <c r="Q17" s="19">
        <f t="shared" si="10"/>
        <v>1310</v>
      </c>
      <c r="R17" s="38">
        <f t="shared" si="11"/>
        <v>6.5815916398713828E-2</v>
      </c>
      <c r="S17" s="12">
        <f>S42</f>
        <v>92640</v>
      </c>
      <c r="T17" s="37">
        <f t="shared" si="12"/>
        <v>7.0362308163212609E-2</v>
      </c>
      <c r="U17" s="16">
        <f t="shared" si="13"/>
        <v>918</v>
      </c>
      <c r="V17" s="36">
        <f>U17/U21</f>
        <v>5.9602649006622516E-2</v>
      </c>
      <c r="W17" s="16">
        <f t="shared" si="14"/>
        <v>918</v>
      </c>
      <c r="X17" s="36">
        <f t="shared" si="15"/>
        <v>5.9602649006622516E-2</v>
      </c>
      <c r="Y17" s="9">
        <v>94581</v>
      </c>
      <c r="Z17" s="35">
        <f>Y17/Y21</f>
        <v>7.0419819194670247E-2</v>
      </c>
    </row>
    <row r="18" spans="1:26">
      <c r="A18" s="45"/>
      <c r="B18" s="34" t="s">
        <v>7</v>
      </c>
      <c r="C18" s="12">
        <v>106</v>
      </c>
      <c r="D18" s="38">
        <f t="shared" si="16"/>
        <v>2.7671182812540789E-3</v>
      </c>
      <c r="E18" s="19">
        <f t="shared" si="0"/>
        <v>106</v>
      </c>
      <c r="F18" s="38">
        <f t="shared" si="1"/>
        <v>2.7671182812540789E-3</v>
      </c>
      <c r="G18" s="12">
        <v>21389</v>
      </c>
      <c r="H18" s="38">
        <f t="shared" si="2"/>
        <v>1.7034897288067289E-2</v>
      </c>
      <c r="I18" s="16">
        <f t="shared" si="3"/>
        <v>154</v>
      </c>
      <c r="J18" s="36">
        <f t="shared" si="4"/>
        <v>5.5884167362194722E-3</v>
      </c>
      <c r="K18" s="16">
        <f t="shared" si="5"/>
        <v>154</v>
      </c>
      <c r="L18" s="36">
        <f t="shared" si="6"/>
        <v>5.5884167362194722E-3</v>
      </c>
      <c r="M18" s="9">
        <v>21559</v>
      </c>
      <c r="N18" s="36">
        <f t="shared" si="7"/>
        <v>1.6583080780887036E-2</v>
      </c>
      <c r="O18" s="19">
        <f t="shared" si="8"/>
        <v>230</v>
      </c>
      <c r="P18" s="38">
        <f t="shared" si="9"/>
        <v>1.1555466237942123E-2</v>
      </c>
      <c r="Q18" s="19">
        <f t="shared" si="10"/>
        <v>230</v>
      </c>
      <c r="R18" s="38">
        <f t="shared" si="11"/>
        <v>1.1555466237942123E-2</v>
      </c>
      <c r="S18" s="12">
        <f>S43</f>
        <v>22215</v>
      </c>
      <c r="T18" s="37">
        <f t="shared" si="12"/>
        <v>1.687282681180665E-2</v>
      </c>
      <c r="U18" s="16">
        <f t="shared" si="13"/>
        <v>212</v>
      </c>
      <c r="V18" s="36">
        <f>U18/U21</f>
        <v>1.3764446175821322E-2</v>
      </c>
      <c r="W18" s="16">
        <f t="shared" si="14"/>
        <v>212</v>
      </c>
      <c r="X18" s="36">
        <f t="shared" si="15"/>
        <v>1.3764446175821322E-2</v>
      </c>
      <c r="Y18" s="9">
        <v>21155</v>
      </c>
      <c r="Z18" s="35">
        <f>Y18/Y21</f>
        <v>1.5750851387310867E-2</v>
      </c>
    </row>
    <row r="19" spans="1:26">
      <c r="A19" s="45"/>
      <c r="B19" s="34" t="s">
        <v>6</v>
      </c>
      <c r="C19" s="12">
        <v>0</v>
      </c>
      <c r="D19" s="38">
        <f t="shared" si="16"/>
        <v>0</v>
      </c>
      <c r="E19" s="19">
        <f t="shared" si="0"/>
        <v>0</v>
      </c>
      <c r="F19" s="38">
        <f t="shared" si="1"/>
        <v>0</v>
      </c>
      <c r="G19" s="12">
        <v>0</v>
      </c>
      <c r="H19" s="38">
        <f t="shared" si="2"/>
        <v>0</v>
      </c>
      <c r="I19" s="16">
        <f t="shared" si="3"/>
        <v>0</v>
      </c>
      <c r="J19" s="36">
        <f t="shared" si="4"/>
        <v>0</v>
      </c>
      <c r="K19" s="16">
        <f t="shared" si="5"/>
        <v>0</v>
      </c>
      <c r="L19" s="36">
        <f t="shared" si="6"/>
        <v>0</v>
      </c>
      <c r="M19" s="9">
        <v>0</v>
      </c>
      <c r="N19" s="36">
        <f t="shared" si="7"/>
        <v>0</v>
      </c>
      <c r="O19" s="19">
        <f t="shared" si="8"/>
        <v>0</v>
      </c>
      <c r="P19" s="38">
        <f t="shared" si="9"/>
        <v>0</v>
      </c>
      <c r="Q19" s="19">
        <f t="shared" si="10"/>
        <v>0</v>
      </c>
      <c r="R19" s="38">
        <f t="shared" si="11"/>
        <v>0</v>
      </c>
      <c r="S19" s="12">
        <v>0</v>
      </c>
      <c r="T19" s="37">
        <f t="shared" si="12"/>
        <v>0</v>
      </c>
      <c r="U19" s="16">
        <f t="shared" si="13"/>
        <v>0</v>
      </c>
      <c r="V19" s="36">
        <f>U19/U21</f>
        <v>0</v>
      </c>
      <c r="W19" s="16">
        <f t="shared" si="14"/>
        <v>0</v>
      </c>
      <c r="X19" s="36">
        <f t="shared" si="15"/>
        <v>0</v>
      </c>
      <c r="Y19" s="9">
        <v>0</v>
      </c>
      <c r="Z19" s="35">
        <f>Y19/Y21</f>
        <v>0</v>
      </c>
    </row>
    <row r="20" spans="1:26">
      <c r="A20" s="45"/>
      <c r="B20" s="34" t="s">
        <v>5</v>
      </c>
      <c r="C20" s="12">
        <v>2714</v>
      </c>
      <c r="D20" s="38">
        <f t="shared" si="16"/>
        <v>7.0848669955882737E-2</v>
      </c>
      <c r="E20" s="19">
        <f t="shared" si="0"/>
        <v>2714</v>
      </c>
      <c r="F20" s="38">
        <f t="shared" si="1"/>
        <v>7.0848669955882737E-2</v>
      </c>
      <c r="G20" s="12">
        <v>61599</v>
      </c>
      <c r="H20" s="38">
        <f t="shared" si="2"/>
        <v>4.9059452898576696E-2</v>
      </c>
      <c r="I20" s="16">
        <f t="shared" si="3"/>
        <v>-418</v>
      </c>
      <c r="J20" s="36">
        <f t="shared" si="4"/>
        <v>-1.5168559712595711E-2</v>
      </c>
      <c r="K20" s="16">
        <f t="shared" si="5"/>
        <v>-418</v>
      </c>
      <c r="L20" s="36">
        <f t="shared" si="6"/>
        <v>-1.5168559712595711E-2</v>
      </c>
      <c r="M20" s="9">
        <v>61619</v>
      </c>
      <c r="N20" s="36">
        <f t="shared" si="7"/>
        <v>4.7397043213390153E-2</v>
      </c>
      <c r="O20" s="19">
        <f t="shared" si="8"/>
        <v>556</v>
      </c>
      <c r="P20" s="38">
        <f t="shared" si="9"/>
        <v>2.7934083601286172E-2</v>
      </c>
      <c r="Q20" s="19">
        <f t="shared" si="10"/>
        <v>556</v>
      </c>
      <c r="R20" s="38">
        <f t="shared" si="11"/>
        <v>2.7934083601286172E-2</v>
      </c>
      <c r="S20" s="12">
        <v>64764</v>
      </c>
      <c r="T20" s="37">
        <f t="shared" si="12"/>
        <v>4.9189815693893579E-2</v>
      </c>
      <c r="U20" s="16">
        <f t="shared" si="13"/>
        <v>2166</v>
      </c>
      <c r="V20" s="36">
        <f>U20/U21</f>
        <v>0.14063108687183482</v>
      </c>
      <c r="W20" s="16">
        <f t="shared" si="14"/>
        <v>2166</v>
      </c>
      <c r="X20" s="36">
        <f t="shared" si="15"/>
        <v>0.14063108687183482</v>
      </c>
      <c r="Y20" s="9">
        <v>72780</v>
      </c>
      <c r="Z20" s="35">
        <f>Y20/Y21</f>
        <v>5.418799167896407E-2</v>
      </c>
    </row>
    <row r="21" spans="1:26">
      <c r="A21" s="45"/>
      <c r="B21" s="33" t="s">
        <v>0</v>
      </c>
      <c r="C21" s="31">
        <f>SUM(C9:C20)</f>
        <v>-38307</v>
      </c>
      <c r="D21" s="32">
        <v>1</v>
      </c>
      <c r="E21" s="31">
        <f>SUM(E9:E20)</f>
        <v>-38307</v>
      </c>
      <c r="F21" s="38">
        <f>D21</f>
        <v>1</v>
      </c>
      <c r="G21" s="31">
        <f>SUM(G9:G20)</f>
        <v>1255599</v>
      </c>
      <c r="H21" s="32">
        <v>1</v>
      </c>
      <c r="I21" s="50">
        <f>SUM(I9:I20)</f>
        <v>27557</v>
      </c>
      <c r="J21" s="36">
        <f t="shared" si="4"/>
        <v>1</v>
      </c>
      <c r="K21" s="50">
        <f>SUM(K9:K20)</f>
        <v>27557</v>
      </c>
      <c r="L21" s="36">
        <f t="shared" si="6"/>
        <v>1</v>
      </c>
      <c r="M21" s="30">
        <f>SUM(M9:M20)</f>
        <v>1300060</v>
      </c>
      <c r="N21" s="36">
        <f t="shared" si="7"/>
        <v>1</v>
      </c>
      <c r="O21" s="19">
        <f t="shared" si="8"/>
        <v>19904</v>
      </c>
      <c r="P21" s="38">
        <f t="shared" si="9"/>
        <v>1</v>
      </c>
      <c r="Q21" s="19">
        <f t="shared" si="10"/>
        <v>19904</v>
      </c>
      <c r="R21" s="38">
        <f t="shared" si="11"/>
        <v>1</v>
      </c>
      <c r="S21" s="31">
        <f>SUM(S9:S20)</f>
        <v>1316614</v>
      </c>
      <c r="T21" s="37">
        <f t="shared" si="12"/>
        <v>1</v>
      </c>
      <c r="U21" s="16">
        <f t="shared" si="13"/>
        <v>15402</v>
      </c>
      <c r="V21" s="36">
        <f>U21/U21</f>
        <v>1</v>
      </c>
      <c r="W21" s="16">
        <f t="shared" si="14"/>
        <v>15402</v>
      </c>
      <c r="X21" s="36">
        <f t="shared" si="15"/>
        <v>1</v>
      </c>
      <c r="Y21" s="30">
        <f>SUM(Y9:Y20)</f>
        <v>1343102</v>
      </c>
      <c r="Z21" s="35">
        <f>Y21/Y21</f>
        <v>1</v>
      </c>
    </row>
    <row r="22" spans="1:26">
      <c r="A22" s="29"/>
      <c r="B22" s="29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X22" s="27"/>
      <c r="Y22" s="28"/>
      <c r="Z22" s="27"/>
    </row>
    <row r="23" spans="1:26">
      <c r="A23" s="29"/>
      <c r="B23" s="20" t="s">
        <v>4</v>
      </c>
      <c r="C23" s="19">
        <v>-33171</v>
      </c>
      <c r="D23" s="38">
        <f>C23/-$C$21</f>
        <v>-0.8659252878064061</v>
      </c>
      <c r="E23" s="19">
        <f>C23</f>
        <v>-33171</v>
      </c>
      <c r="F23" s="17">
        <f>D23</f>
        <v>-0.8659252878064061</v>
      </c>
      <c r="G23" s="18">
        <v>1146981</v>
      </c>
      <c r="H23" s="17">
        <f>G23/$G$25</f>
        <v>0.91349308178805499</v>
      </c>
      <c r="I23" s="16">
        <f>I48-C48</f>
        <v>20234</v>
      </c>
      <c r="J23" s="36">
        <f>I23/$I$25</f>
        <v>0.73425989766665456</v>
      </c>
      <c r="K23" s="16">
        <f>I23</f>
        <v>20234</v>
      </c>
      <c r="L23" s="36">
        <f>J23</f>
        <v>0.73425989766665456</v>
      </c>
      <c r="M23" s="15">
        <v>1154656</v>
      </c>
      <c r="N23" s="36">
        <f>M23/$M$25</f>
        <v>0.88815593126471082</v>
      </c>
      <c r="O23" s="19">
        <f>O48-I48</f>
        <v>14416</v>
      </c>
      <c r="P23" s="17">
        <f>O23/O25</f>
        <v>0.72427652733118975</v>
      </c>
      <c r="Q23" s="19">
        <f>O23</f>
        <v>14416</v>
      </c>
      <c r="R23" s="17">
        <f>Q23/Q25</f>
        <v>0.72427652733118975</v>
      </c>
      <c r="S23" s="18">
        <f>S25-S24</f>
        <v>1192473</v>
      </c>
      <c r="T23" s="17">
        <f>S23/S25</f>
        <v>0.90571192467951878</v>
      </c>
      <c r="U23" s="16">
        <f>U48-O48</f>
        <v>11619</v>
      </c>
      <c r="V23" s="14">
        <f>U23/U25</f>
        <v>0.75438254772107516</v>
      </c>
      <c r="W23" s="16">
        <f>U23</f>
        <v>11619</v>
      </c>
      <c r="X23" s="14">
        <f>V23</f>
        <v>0.75438254772107516</v>
      </c>
      <c r="Y23" s="15">
        <f>Y25-Y24</f>
        <v>1225596</v>
      </c>
      <c r="Z23" s="14">
        <f>Y23/Y25</f>
        <v>0.91251148460801934</v>
      </c>
    </row>
    <row r="24" spans="1:26">
      <c r="A24" s="29"/>
      <c r="B24" s="13" t="s">
        <v>3</v>
      </c>
      <c r="C24" s="12">
        <v>-5136</v>
      </c>
      <c r="D24" s="38">
        <f t="shared" ref="D24" si="17">C24/-$C$21</f>
        <v>-0.13407471219359385</v>
      </c>
      <c r="E24" s="19">
        <f>C24</f>
        <v>-5136</v>
      </c>
      <c r="F24" s="17">
        <f t="shared" ref="F24:F25" si="18">D24</f>
        <v>-0.13407471219359385</v>
      </c>
      <c r="G24" s="11">
        <v>108618</v>
      </c>
      <c r="H24" s="17">
        <f>G24/$G$25</f>
        <v>8.6506918211945061E-2</v>
      </c>
      <c r="I24" s="16">
        <f>I49-C49</f>
        <v>7323</v>
      </c>
      <c r="J24" s="36">
        <f t="shared" ref="J24:J25" si="19">I24/$I$25</f>
        <v>0.26574010233334544</v>
      </c>
      <c r="K24" s="16">
        <f>I24</f>
        <v>7323</v>
      </c>
      <c r="L24" s="36">
        <f t="shared" ref="L24:L25" si="20">J24</f>
        <v>0.26574010233334544</v>
      </c>
      <c r="M24" s="8">
        <v>145404</v>
      </c>
      <c r="N24" s="36">
        <f t="shared" ref="N24:N25" si="21">M24/$M$25</f>
        <v>0.11184406873528914</v>
      </c>
      <c r="O24" s="19">
        <f t="shared" ref="O24:O25" si="22">O49-I49</f>
        <v>5488</v>
      </c>
      <c r="P24" s="17">
        <f>O24/O25</f>
        <v>0.27572347266881031</v>
      </c>
      <c r="Q24" s="19">
        <f t="shared" ref="Q24:Q25" si="23">O24</f>
        <v>5488</v>
      </c>
      <c r="R24" s="17">
        <f>Q24/Q25</f>
        <v>0.27572347266881031</v>
      </c>
      <c r="S24" s="11">
        <v>124141</v>
      </c>
      <c r="T24" s="10">
        <f>S24/S25</f>
        <v>9.4288075320481168E-2</v>
      </c>
      <c r="U24" s="9">
        <f>U49-O49</f>
        <v>3783</v>
      </c>
      <c r="V24" s="14">
        <f>U24/U25</f>
        <v>0.24561745227892481</v>
      </c>
      <c r="W24" s="16">
        <f t="shared" ref="W24:W25" si="24">U24</f>
        <v>3783</v>
      </c>
      <c r="X24" s="14">
        <f t="shared" ref="X24:X25" si="25">V24</f>
        <v>0.24561745227892481</v>
      </c>
      <c r="Y24" s="8">
        <v>117506</v>
      </c>
      <c r="Z24" s="14">
        <f>Y24/Y25</f>
        <v>8.7488515391980659E-2</v>
      </c>
    </row>
    <row r="25" spans="1:26">
      <c r="A25" s="29"/>
      <c r="B25" s="7" t="s">
        <v>0</v>
      </c>
      <c r="C25" s="6">
        <f>SUM(C23:C24)</f>
        <v>-38307</v>
      </c>
      <c r="D25" s="38">
        <v>1</v>
      </c>
      <c r="E25" s="6">
        <f t="shared" ref="E25:H25" si="26">SUM(E23:E24)</f>
        <v>-38307</v>
      </c>
      <c r="F25" s="17">
        <f t="shared" si="18"/>
        <v>1</v>
      </c>
      <c r="G25" s="6">
        <f t="shared" si="26"/>
        <v>1255599</v>
      </c>
      <c r="H25" s="4">
        <f t="shared" si="26"/>
        <v>1</v>
      </c>
      <c r="I25" s="50">
        <f>SUM(I23:I24)</f>
        <v>27557</v>
      </c>
      <c r="J25" s="36">
        <f t="shared" si="19"/>
        <v>1</v>
      </c>
      <c r="K25" s="50">
        <f>SUM(K23:K24)</f>
        <v>27557</v>
      </c>
      <c r="L25" s="36">
        <f t="shared" si="20"/>
        <v>1</v>
      </c>
      <c r="M25" s="3">
        <f>SUM(M23:M24)</f>
        <v>1300060</v>
      </c>
      <c r="N25" s="36">
        <f t="shared" si="21"/>
        <v>1</v>
      </c>
      <c r="O25" s="19">
        <f t="shared" si="22"/>
        <v>19904</v>
      </c>
      <c r="P25" s="17">
        <v>1</v>
      </c>
      <c r="Q25" s="19">
        <f t="shared" si="23"/>
        <v>19904</v>
      </c>
      <c r="R25" s="17">
        <v>1</v>
      </c>
      <c r="S25" s="5">
        <f>S21</f>
        <v>1316614</v>
      </c>
      <c r="T25" s="4">
        <v>1</v>
      </c>
      <c r="U25" s="3">
        <f>SUM(U23:U24)</f>
        <v>15402</v>
      </c>
      <c r="V25" s="14">
        <f>U25/U25</f>
        <v>1</v>
      </c>
      <c r="W25" s="16">
        <f t="shared" si="24"/>
        <v>15402</v>
      </c>
      <c r="X25" s="14">
        <f t="shared" si="25"/>
        <v>1</v>
      </c>
      <c r="Y25" s="3">
        <f>Y21</f>
        <v>1343102</v>
      </c>
      <c r="Z25" s="14">
        <f>Y25/Y25</f>
        <v>1</v>
      </c>
    </row>
    <row r="26" spans="1:26">
      <c r="A26" s="29"/>
      <c r="B26" s="23"/>
      <c r="C26" s="22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  <c r="S26" s="22"/>
      <c r="T26" s="21"/>
      <c r="U26" s="22"/>
      <c r="V26" s="21"/>
      <c r="W26" s="22"/>
      <c r="X26" s="21"/>
      <c r="Y26" s="22"/>
      <c r="Z26" s="21"/>
    </row>
    <row r="27" spans="1:26">
      <c r="A27" s="29"/>
      <c r="B27" s="20" t="s">
        <v>2</v>
      </c>
      <c r="C27" s="19">
        <v>-42964</v>
      </c>
      <c r="D27" s="17">
        <f>C27/-$C$29</f>
        <v>-1.121570470149059</v>
      </c>
      <c r="E27" s="19">
        <f>C27</f>
        <v>-42964</v>
      </c>
      <c r="F27" s="17">
        <f>D27</f>
        <v>-1.121570470149059</v>
      </c>
      <c r="G27" s="18">
        <v>950405</v>
      </c>
      <c r="H27" s="17">
        <f>G27/$G$29</f>
        <v>0.75693354327297169</v>
      </c>
      <c r="I27" s="16">
        <f>I52-C52</f>
        <v>25818</v>
      </c>
      <c r="J27" s="36">
        <f>I27/$I$29</f>
        <v>0.93689443698515806</v>
      </c>
      <c r="K27" s="16">
        <f>I27</f>
        <v>25818</v>
      </c>
      <c r="L27" s="36">
        <f>J27</f>
        <v>0.93689443698515806</v>
      </c>
      <c r="M27" s="15">
        <v>986970</v>
      </c>
      <c r="N27" s="36">
        <f>M27/$M$29</f>
        <v>0.75917265356983521</v>
      </c>
      <c r="O27" s="19">
        <f>O52-I52</f>
        <v>16866</v>
      </c>
      <c r="P27" s="17">
        <f>O27/O29</f>
        <v>0.84736736334405149</v>
      </c>
      <c r="Q27" s="19">
        <f>O27</f>
        <v>16866</v>
      </c>
      <c r="R27" s="17">
        <f>P27</f>
        <v>0.84736736334405149</v>
      </c>
      <c r="S27" s="18">
        <f>S29-S28</f>
        <v>1004876</v>
      </c>
      <c r="T27" s="17">
        <f>S27/S29</f>
        <v>0.76322749112496147</v>
      </c>
      <c r="U27" s="16">
        <f>U52-O52</f>
        <v>9735</v>
      </c>
      <c r="V27" s="14">
        <f>U27/U29</f>
        <v>0.63206077132839888</v>
      </c>
      <c r="W27" s="16">
        <f>U27</f>
        <v>9735</v>
      </c>
      <c r="X27" s="14">
        <f>V27</f>
        <v>0.63206077132839888</v>
      </c>
      <c r="Y27" s="15">
        <f>Y52</f>
        <v>1022494</v>
      </c>
      <c r="Z27" s="14">
        <f>Z52</f>
        <v>0.76129288765856951</v>
      </c>
    </row>
    <row r="28" spans="1:26">
      <c r="A28" s="29"/>
      <c r="B28" s="13" t="s">
        <v>1</v>
      </c>
      <c r="C28" s="12">
        <v>4657</v>
      </c>
      <c r="D28" s="17">
        <f>C28/-$C$29</f>
        <v>0.12157047014905892</v>
      </c>
      <c r="E28" s="19">
        <f>C28</f>
        <v>4657</v>
      </c>
      <c r="F28" s="17">
        <f t="shared" ref="F28:F29" si="27">D28</f>
        <v>0.12157047014905892</v>
      </c>
      <c r="G28" s="11">
        <v>305194</v>
      </c>
      <c r="H28" s="17">
        <f>G28/$G$29</f>
        <v>0.24306645672702828</v>
      </c>
      <c r="I28" s="16">
        <f>I53-C53</f>
        <v>1739</v>
      </c>
      <c r="J28" s="36">
        <f t="shared" ref="J28:J29" si="28">I28/$I$29</f>
        <v>6.3105563014841964E-2</v>
      </c>
      <c r="K28" s="16">
        <f>I28</f>
        <v>1739</v>
      </c>
      <c r="L28" s="36">
        <f t="shared" ref="L28:L29" si="29">J28</f>
        <v>6.3105563014841964E-2</v>
      </c>
      <c r="M28" s="8">
        <v>313090</v>
      </c>
      <c r="N28" s="36">
        <f t="shared" ref="N28:N29" si="30">M28/$M$29</f>
        <v>0.24082734643016476</v>
      </c>
      <c r="O28" s="19">
        <f t="shared" ref="O28:O29" si="31">O53-I53</f>
        <v>3038</v>
      </c>
      <c r="P28" s="17">
        <f>O28/O29</f>
        <v>0.15263263665594856</v>
      </c>
      <c r="Q28" s="19">
        <f t="shared" ref="Q28:Q29" si="32">O28</f>
        <v>3038</v>
      </c>
      <c r="R28" s="17">
        <f t="shared" ref="R28:R29" si="33">P28</f>
        <v>0.15263263665594856</v>
      </c>
      <c r="S28" s="11">
        <f>S20+S18+S17+S13</f>
        <v>311738</v>
      </c>
      <c r="T28" s="10">
        <f>S28/S29</f>
        <v>0.23677250887503853</v>
      </c>
      <c r="U28" s="16">
        <f t="shared" ref="U28:U29" si="34">U53-O53</f>
        <v>5667</v>
      </c>
      <c r="V28" s="55">
        <f>U28/U29</f>
        <v>0.36793922867160112</v>
      </c>
      <c r="W28" s="16">
        <f t="shared" ref="W28:W29" si="35">U28</f>
        <v>5667</v>
      </c>
      <c r="X28" s="55">
        <f t="shared" ref="X28:X29" si="36">V28</f>
        <v>0.36793922867160112</v>
      </c>
      <c r="Y28" s="15">
        <f t="shared" ref="Y28:Z29" si="37">Y53</f>
        <v>320608</v>
      </c>
      <c r="Z28" s="14">
        <f t="shared" si="37"/>
        <v>0.23870711234143052</v>
      </c>
    </row>
    <row r="29" spans="1:26">
      <c r="A29" s="29"/>
      <c r="B29" s="7" t="s">
        <v>0</v>
      </c>
      <c r="C29" s="6">
        <f t="shared" ref="C29:H29" si="38">SUM(C27:C28)</f>
        <v>-38307</v>
      </c>
      <c r="D29" s="32">
        <v>1</v>
      </c>
      <c r="E29" s="6">
        <f t="shared" si="38"/>
        <v>-38307</v>
      </c>
      <c r="F29" s="17">
        <f t="shared" si="27"/>
        <v>1</v>
      </c>
      <c r="G29" s="6">
        <f t="shared" si="38"/>
        <v>1255599</v>
      </c>
      <c r="H29" s="4">
        <f t="shared" si="38"/>
        <v>1</v>
      </c>
      <c r="I29" s="50">
        <f>SUM(I27:I28)</f>
        <v>27557</v>
      </c>
      <c r="J29" s="36">
        <f t="shared" si="28"/>
        <v>1</v>
      </c>
      <c r="K29" s="50">
        <f>SUM(K27:K28)</f>
        <v>27557</v>
      </c>
      <c r="L29" s="36">
        <f t="shared" si="29"/>
        <v>1</v>
      </c>
      <c r="M29" s="2">
        <f>SUM(M27:M28)</f>
        <v>1300060</v>
      </c>
      <c r="N29" s="36">
        <f t="shared" si="30"/>
        <v>1</v>
      </c>
      <c r="O29" s="19">
        <f t="shared" si="31"/>
        <v>19904</v>
      </c>
      <c r="P29" s="17">
        <v>1</v>
      </c>
      <c r="Q29" s="19">
        <f t="shared" si="32"/>
        <v>19904</v>
      </c>
      <c r="R29" s="17">
        <f t="shared" si="33"/>
        <v>1</v>
      </c>
      <c r="S29" s="5">
        <f>S21</f>
        <v>1316614</v>
      </c>
      <c r="T29" s="4">
        <v>1</v>
      </c>
      <c r="U29" s="16">
        <f t="shared" si="34"/>
        <v>15402</v>
      </c>
      <c r="V29" s="14">
        <f>U29/U29</f>
        <v>1</v>
      </c>
      <c r="W29" s="16">
        <f t="shared" si="35"/>
        <v>15402</v>
      </c>
      <c r="X29" s="14">
        <f t="shared" si="36"/>
        <v>1</v>
      </c>
      <c r="Y29" s="15">
        <f t="shared" si="37"/>
        <v>1343102</v>
      </c>
      <c r="Z29" s="14">
        <f t="shared" si="37"/>
        <v>1</v>
      </c>
    </row>
    <row r="30" spans="1:26">
      <c r="O30" s="51"/>
      <c r="Q30" s="51"/>
    </row>
    <row r="31" spans="1:26" ht="18.75">
      <c r="B31" s="44" t="s">
        <v>30</v>
      </c>
      <c r="C31" s="62" t="s">
        <v>22</v>
      </c>
      <c r="D31" s="63"/>
      <c r="E31" s="63"/>
      <c r="F31" s="63"/>
      <c r="G31" s="63"/>
      <c r="H31" s="64"/>
      <c r="I31" s="62" t="s">
        <v>25</v>
      </c>
      <c r="J31" s="63"/>
      <c r="K31" s="63"/>
      <c r="L31" s="63"/>
      <c r="M31" s="63"/>
      <c r="N31" s="64"/>
      <c r="O31" s="62" t="s">
        <v>24</v>
      </c>
      <c r="P31" s="63"/>
      <c r="Q31" s="63"/>
      <c r="R31" s="63"/>
      <c r="S31" s="63"/>
      <c r="T31" s="64"/>
      <c r="U31" s="62" t="s">
        <v>23</v>
      </c>
      <c r="V31" s="63"/>
      <c r="W31" s="63"/>
      <c r="X31" s="63"/>
      <c r="Y31" s="63"/>
      <c r="Z31" s="64"/>
    </row>
    <row r="32" spans="1:26" ht="24.75" customHeight="1">
      <c r="B32" s="43">
        <v>2020</v>
      </c>
      <c r="C32" s="61" t="s">
        <v>21</v>
      </c>
      <c r="D32" s="59"/>
      <c r="E32" s="59" t="s">
        <v>20</v>
      </c>
      <c r="F32" s="59"/>
      <c r="G32" s="59" t="s">
        <v>19</v>
      </c>
      <c r="H32" s="60"/>
      <c r="I32" s="61" t="s">
        <v>21</v>
      </c>
      <c r="J32" s="59"/>
      <c r="K32" s="59" t="s">
        <v>20</v>
      </c>
      <c r="L32" s="59"/>
      <c r="M32" s="59" t="s">
        <v>19</v>
      </c>
      <c r="N32" s="60"/>
      <c r="O32" s="61" t="s">
        <v>21</v>
      </c>
      <c r="P32" s="59"/>
      <c r="Q32" s="59" t="s">
        <v>20</v>
      </c>
      <c r="R32" s="59"/>
      <c r="S32" s="59" t="s">
        <v>19</v>
      </c>
      <c r="T32" s="60"/>
      <c r="U32" s="61" t="s">
        <v>21</v>
      </c>
      <c r="V32" s="59"/>
      <c r="W32" s="59" t="s">
        <v>20</v>
      </c>
      <c r="X32" s="59"/>
      <c r="Y32" s="59" t="s">
        <v>19</v>
      </c>
      <c r="Z32" s="60"/>
    </row>
    <row r="33" spans="2:26">
      <c r="B33" s="29"/>
      <c r="C33" s="42" t="s">
        <v>18</v>
      </c>
      <c r="D33" s="41" t="s">
        <v>17</v>
      </c>
      <c r="E33" s="41" t="s">
        <v>18</v>
      </c>
      <c r="F33" s="41" t="s">
        <v>17</v>
      </c>
      <c r="G33" s="41" t="s">
        <v>18</v>
      </c>
      <c r="H33" s="40" t="s">
        <v>17</v>
      </c>
      <c r="I33" s="42" t="s">
        <v>18</v>
      </c>
      <c r="J33" s="41" t="s">
        <v>17</v>
      </c>
      <c r="K33" s="41" t="s">
        <v>18</v>
      </c>
      <c r="L33" s="41" t="s">
        <v>17</v>
      </c>
      <c r="M33" s="41" t="s">
        <v>18</v>
      </c>
      <c r="N33" s="40" t="s">
        <v>17</v>
      </c>
      <c r="O33" s="42" t="s">
        <v>18</v>
      </c>
      <c r="P33" s="41" t="s">
        <v>17</v>
      </c>
      <c r="Q33" s="41" t="s">
        <v>18</v>
      </c>
      <c r="R33" s="41" t="s">
        <v>17</v>
      </c>
      <c r="S33" s="41" t="s">
        <v>18</v>
      </c>
      <c r="T33" s="40" t="s">
        <v>17</v>
      </c>
      <c r="U33" s="42" t="s">
        <v>18</v>
      </c>
      <c r="V33" s="41" t="s">
        <v>17</v>
      </c>
      <c r="W33" s="41" t="s">
        <v>18</v>
      </c>
      <c r="X33" s="41" t="s">
        <v>17</v>
      </c>
      <c r="Y33" s="41" t="s">
        <v>18</v>
      </c>
      <c r="Z33" s="40" t="s">
        <v>17</v>
      </c>
    </row>
    <row r="34" spans="2:26">
      <c r="B34" s="39" t="s">
        <v>16</v>
      </c>
      <c r="C34" s="19">
        <v>10</v>
      </c>
      <c r="D34" s="38">
        <f>C34/-$C$21</f>
        <v>2.6104889445793198E-4</v>
      </c>
      <c r="E34" s="19">
        <f>C34</f>
        <v>10</v>
      </c>
      <c r="F34" s="38">
        <f>D34</f>
        <v>2.6104889445793198E-4</v>
      </c>
      <c r="G34" s="19">
        <v>257640</v>
      </c>
      <c r="H34" s="38">
        <f>N34</f>
        <v>0.22589111271787457</v>
      </c>
      <c r="I34" s="16">
        <v>142</v>
      </c>
      <c r="J34" s="36">
        <f>I34/-$I$46</f>
        <v>1.3209302325581396E-2</v>
      </c>
      <c r="K34" s="16">
        <f>I34</f>
        <v>142</v>
      </c>
      <c r="L34" s="36">
        <f>J34</f>
        <v>1.3209302325581396E-2</v>
      </c>
      <c r="M34" s="16">
        <v>293672</v>
      </c>
      <c r="N34" s="36">
        <f>M34/$M$46</f>
        <v>0.22589111271787457</v>
      </c>
      <c r="O34" s="19">
        <v>878</v>
      </c>
      <c r="P34" s="38">
        <f>O34/$O$46</f>
        <v>9.5914354380598643E-2</v>
      </c>
      <c r="Q34" s="19">
        <f>O34</f>
        <v>878</v>
      </c>
      <c r="R34" s="38">
        <f>P34</f>
        <v>9.5914354380598643E-2</v>
      </c>
      <c r="S34" s="19">
        <v>356605</v>
      </c>
      <c r="T34" s="37">
        <f>S34/$S$46</f>
        <v>0.27085007450930948</v>
      </c>
      <c r="U34" s="16">
        <v>-2873</v>
      </c>
      <c r="V34" s="54">
        <f>U34/U46</f>
        <v>-0.11699788239126893</v>
      </c>
      <c r="W34" s="16">
        <f>U34</f>
        <v>-2873</v>
      </c>
      <c r="X34" s="54">
        <f>V34</f>
        <v>-0.11699788239126893</v>
      </c>
      <c r="Y34" s="16">
        <f>Y9</f>
        <v>388189</v>
      </c>
      <c r="Z34" s="35">
        <f>Z9</f>
        <v>0.28902421409542983</v>
      </c>
    </row>
    <row r="35" spans="2:26">
      <c r="B35" s="34" t="s">
        <v>15</v>
      </c>
      <c r="C35" s="12">
        <v>-10733</v>
      </c>
      <c r="D35" s="38">
        <f t="shared" ref="D35:D45" si="39">C35/-$C$21</f>
        <v>-0.28018377842169839</v>
      </c>
      <c r="E35" s="19">
        <f t="shared" ref="E35:E45" si="40">C35</f>
        <v>-10733</v>
      </c>
      <c r="F35" s="38">
        <f t="shared" ref="F35:F45" si="41">D35</f>
        <v>-0.28018377842169839</v>
      </c>
      <c r="G35" s="12">
        <v>251313</v>
      </c>
      <c r="H35" s="38">
        <f t="shared" ref="H35:H45" si="42">G35/$G$21</f>
        <v>0.20015387078199329</v>
      </c>
      <c r="I35" s="16">
        <v>-2374</v>
      </c>
      <c r="J35" s="36">
        <f t="shared" ref="J35:J45" si="43">I35/-$I$46</f>
        <v>-0.22083720930232559</v>
      </c>
      <c r="K35" s="16">
        <f t="shared" ref="K35:K45" si="44">I35</f>
        <v>-2374</v>
      </c>
      <c r="L35" s="36">
        <f t="shared" ref="L35:L46" si="45">J35</f>
        <v>-0.22083720930232559</v>
      </c>
      <c r="M35" s="9">
        <v>275806</v>
      </c>
      <c r="N35" s="36">
        <f t="shared" ref="N35:N46" si="46">M35/$M$46</f>
        <v>0.21214867006138177</v>
      </c>
      <c r="O35" s="19">
        <v>-3502</v>
      </c>
      <c r="P35" s="52">
        <f>O35/$O$46</f>
        <v>-0.38256499890758139</v>
      </c>
      <c r="Q35" s="19">
        <f t="shared" ref="Q35:Q46" si="47">O35</f>
        <v>-3502</v>
      </c>
      <c r="R35" s="52">
        <f t="shared" ref="R35:R46" si="48">P35</f>
        <v>-0.38256499890758139</v>
      </c>
      <c r="S35" s="12">
        <v>284870</v>
      </c>
      <c r="T35" s="37">
        <f t="shared" ref="T35:T46" si="49">S35/$S$46</f>
        <v>0.21636561664998247</v>
      </c>
      <c r="U35" s="16">
        <v>-2811</v>
      </c>
      <c r="V35" s="54">
        <f>U35/U46</f>
        <v>-0.11447304121192377</v>
      </c>
      <c r="W35" s="16">
        <f t="shared" ref="W35:W46" si="50">U35</f>
        <v>-2811</v>
      </c>
      <c r="X35" s="54">
        <f t="shared" ref="X35:X46" si="51">V35</f>
        <v>-0.11447304121192377</v>
      </c>
      <c r="Y35" s="16">
        <f t="shared" ref="Y35:Z46" si="52">Y10</f>
        <v>273428</v>
      </c>
      <c r="Z35" s="35">
        <f t="shared" si="52"/>
        <v>0.20357947497658405</v>
      </c>
    </row>
    <row r="36" spans="2:26">
      <c r="B36" s="34" t="s">
        <v>14</v>
      </c>
      <c r="C36" s="12">
        <v>0</v>
      </c>
      <c r="D36" s="38">
        <f t="shared" si="39"/>
        <v>0</v>
      </c>
      <c r="E36" s="19">
        <f t="shared" si="40"/>
        <v>0</v>
      </c>
      <c r="F36" s="38">
        <f t="shared" si="41"/>
        <v>0</v>
      </c>
      <c r="G36" s="12">
        <v>0</v>
      </c>
      <c r="H36" s="38">
        <f t="shared" si="42"/>
        <v>0</v>
      </c>
      <c r="I36" s="16">
        <v>0</v>
      </c>
      <c r="J36" s="36">
        <f t="shared" si="43"/>
        <v>0</v>
      </c>
      <c r="K36" s="16">
        <f t="shared" si="44"/>
        <v>0</v>
      </c>
      <c r="L36" s="36">
        <f t="shared" si="45"/>
        <v>0</v>
      </c>
      <c r="M36" s="9">
        <v>0</v>
      </c>
      <c r="N36" s="36">
        <f t="shared" si="46"/>
        <v>0</v>
      </c>
      <c r="O36" s="19">
        <v>0</v>
      </c>
      <c r="P36" s="38">
        <f t="shared" ref="P36:P46" si="53">O36/$O$46</f>
        <v>0</v>
      </c>
      <c r="Q36" s="19">
        <f t="shared" si="47"/>
        <v>0</v>
      </c>
      <c r="R36" s="38">
        <f t="shared" si="48"/>
        <v>0</v>
      </c>
      <c r="S36" s="12">
        <v>0</v>
      </c>
      <c r="T36" s="37">
        <f t="shared" si="49"/>
        <v>0</v>
      </c>
      <c r="U36" s="16">
        <v>0</v>
      </c>
      <c r="V36" s="36">
        <f>U36/U46</f>
        <v>0</v>
      </c>
      <c r="W36" s="16">
        <f t="shared" si="50"/>
        <v>0</v>
      </c>
      <c r="X36" s="36">
        <f t="shared" si="51"/>
        <v>0</v>
      </c>
      <c r="Y36" s="16">
        <f t="shared" si="52"/>
        <v>0</v>
      </c>
      <c r="Z36" s="35">
        <f t="shared" si="52"/>
        <v>0</v>
      </c>
    </row>
    <row r="37" spans="2:26">
      <c r="B37" s="34" t="s">
        <v>13</v>
      </c>
      <c r="C37" s="12">
        <v>-21380</v>
      </c>
      <c r="D37" s="38">
        <f t="shared" si="39"/>
        <v>-0.55812253635105857</v>
      </c>
      <c r="E37" s="19">
        <f t="shared" si="40"/>
        <v>-21380</v>
      </c>
      <c r="F37" s="38">
        <f t="shared" si="41"/>
        <v>-0.55812253635105857</v>
      </c>
      <c r="G37" s="12">
        <v>377272</v>
      </c>
      <c r="H37" s="38">
        <f t="shared" si="42"/>
        <v>0.30047172704024133</v>
      </c>
      <c r="I37" s="16">
        <v>-13389</v>
      </c>
      <c r="J37" s="36">
        <f t="shared" si="43"/>
        <v>-1.2454883720930232</v>
      </c>
      <c r="K37" s="16">
        <f t="shared" si="44"/>
        <v>-13389</v>
      </c>
      <c r="L37" s="36">
        <f t="shared" si="45"/>
        <v>-1.2454883720930232</v>
      </c>
      <c r="M37" s="9">
        <v>349964</v>
      </c>
      <c r="N37" s="36">
        <f t="shared" si="46"/>
        <v>0.26919065273910436</v>
      </c>
      <c r="O37" s="19">
        <v>-2460</v>
      </c>
      <c r="P37" s="52">
        <f t="shared" si="53"/>
        <v>-0.26873497924404632</v>
      </c>
      <c r="Q37" s="19">
        <f t="shared" si="47"/>
        <v>-2460</v>
      </c>
      <c r="R37" s="52">
        <f t="shared" si="48"/>
        <v>-0.26873497924404632</v>
      </c>
      <c r="S37" s="12">
        <v>309495</v>
      </c>
      <c r="T37" s="37">
        <f t="shared" si="49"/>
        <v>0.23506889642674314</v>
      </c>
      <c r="U37" s="16">
        <v>5220</v>
      </c>
      <c r="V37" s="36">
        <f>U37/U46</f>
        <v>0.21257533800293207</v>
      </c>
      <c r="W37" s="16">
        <f t="shared" si="50"/>
        <v>5220</v>
      </c>
      <c r="X37" s="36">
        <f t="shared" si="51"/>
        <v>0.21257533800293207</v>
      </c>
      <c r="Y37" s="16">
        <f t="shared" si="52"/>
        <v>301069</v>
      </c>
      <c r="Z37" s="35">
        <f t="shared" si="52"/>
        <v>0.22415944582019831</v>
      </c>
    </row>
    <row r="38" spans="2:26">
      <c r="B38" s="34" t="s">
        <v>12</v>
      </c>
      <c r="C38" s="12">
        <v>1112</v>
      </c>
      <c r="D38" s="38">
        <f t="shared" si="39"/>
        <v>2.9028637063722034E-2</v>
      </c>
      <c r="E38" s="19">
        <f t="shared" si="40"/>
        <v>1112</v>
      </c>
      <c r="F38" s="38">
        <f t="shared" si="41"/>
        <v>2.9028637063722034E-2</v>
      </c>
      <c r="G38" s="12">
        <v>138494</v>
      </c>
      <c r="H38" s="38">
        <f t="shared" si="42"/>
        <v>0.11030113913757497</v>
      </c>
      <c r="I38" s="16">
        <v>2210</v>
      </c>
      <c r="J38" s="36">
        <f t="shared" si="43"/>
        <v>0.20558139534883721</v>
      </c>
      <c r="K38" s="16">
        <f t="shared" si="44"/>
        <v>2210</v>
      </c>
      <c r="L38" s="36">
        <f t="shared" si="45"/>
        <v>0.20558139534883721</v>
      </c>
      <c r="M38" s="9">
        <v>138042</v>
      </c>
      <c r="N38" s="36">
        <f t="shared" si="46"/>
        <v>0.10618125317293048</v>
      </c>
      <c r="O38" s="19">
        <v>3152</v>
      </c>
      <c r="P38" s="38">
        <f t="shared" si="53"/>
        <v>0.3443303473891195</v>
      </c>
      <c r="Q38" s="19">
        <f t="shared" si="47"/>
        <v>3152</v>
      </c>
      <c r="R38" s="38">
        <f t="shared" si="48"/>
        <v>0.3443303473891195</v>
      </c>
      <c r="S38" s="12">
        <v>132119</v>
      </c>
      <c r="T38" s="37">
        <f t="shared" si="49"/>
        <v>0.10034755820612572</v>
      </c>
      <c r="U38" s="16">
        <v>5523</v>
      </c>
      <c r="V38" s="36">
        <f>U38/U46</f>
        <v>0.22491448118586088</v>
      </c>
      <c r="W38" s="16">
        <f t="shared" si="50"/>
        <v>5523</v>
      </c>
      <c r="X38" s="36">
        <f t="shared" si="51"/>
        <v>0.22491448118586088</v>
      </c>
      <c r="Y38" s="16">
        <f t="shared" si="52"/>
        <v>132092</v>
      </c>
      <c r="Z38" s="35">
        <f t="shared" si="52"/>
        <v>9.8348450080485331E-2</v>
      </c>
    </row>
    <row r="39" spans="2:26">
      <c r="B39" s="34" t="s">
        <v>11</v>
      </c>
      <c r="C39" s="12">
        <v>0</v>
      </c>
      <c r="D39" s="38">
        <f t="shared" si="39"/>
        <v>0</v>
      </c>
      <c r="E39" s="19">
        <f t="shared" si="40"/>
        <v>0</v>
      </c>
      <c r="F39" s="38">
        <f t="shared" si="41"/>
        <v>0</v>
      </c>
      <c r="G39" s="12">
        <v>0</v>
      </c>
      <c r="H39" s="38">
        <f t="shared" si="42"/>
        <v>0</v>
      </c>
      <c r="I39" s="16">
        <v>0</v>
      </c>
      <c r="J39" s="36">
        <f t="shared" si="43"/>
        <v>0</v>
      </c>
      <c r="K39" s="16">
        <f t="shared" si="44"/>
        <v>0</v>
      </c>
      <c r="L39" s="36">
        <f t="shared" si="45"/>
        <v>0</v>
      </c>
      <c r="M39" s="9">
        <v>0</v>
      </c>
      <c r="N39" s="36">
        <f t="shared" si="46"/>
        <v>0</v>
      </c>
      <c r="O39" s="19">
        <v>-190</v>
      </c>
      <c r="P39" s="52">
        <f t="shared" si="53"/>
        <v>-2.0755953681450733E-2</v>
      </c>
      <c r="Q39" s="19">
        <f t="shared" si="47"/>
        <v>-190</v>
      </c>
      <c r="R39" s="52">
        <f t="shared" si="48"/>
        <v>-2.0755953681450733E-2</v>
      </c>
      <c r="S39" s="12">
        <v>2091</v>
      </c>
      <c r="T39" s="37">
        <f t="shared" si="49"/>
        <v>1.5881647924144815E-3</v>
      </c>
      <c r="U39" s="16">
        <v>766</v>
      </c>
      <c r="V39" s="36">
        <f>U39/U46</f>
        <v>3.1194005538361297E-2</v>
      </c>
      <c r="W39" s="16">
        <f t="shared" si="50"/>
        <v>766</v>
      </c>
      <c r="X39" s="36">
        <f t="shared" si="51"/>
        <v>3.1194005538361297E-2</v>
      </c>
      <c r="Y39" s="16">
        <f t="shared" si="52"/>
        <v>11057</v>
      </c>
      <c r="Z39" s="35">
        <f t="shared" si="52"/>
        <v>8.2324350644999416E-3</v>
      </c>
    </row>
    <row r="40" spans="2:26">
      <c r="B40" s="34" t="s">
        <v>10</v>
      </c>
      <c r="C40" s="12">
        <v>-3301</v>
      </c>
      <c r="D40" s="38">
        <f t="shared" si="39"/>
        <v>-8.6172240060563343E-2</v>
      </c>
      <c r="E40" s="19">
        <f t="shared" si="40"/>
        <v>-3301</v>
      </c>
      <c r="F40" s="38">
        <f t="shared" si="41"/>
        <v>-8.6172240060563343E-2</v>
      </c>
      <c r="G40" s="12">
        <v>30166</v>
      </c>
      <c r="H40" s="38">
        <f t="shared" si="42"/>
        <v>2.4025186385143664E-2</v>
      </c>
      <c r="I40" s="16">
        <v>1273</v>
      </c>
      <c r="J40" s="36">
        <f t="shared" si="43"/>
        <v>0.11841860465116279</v>
      </c>
      <c r="K40" s="16">
        <f t="shared" si="44"/>
        <v>1273</v>
      </c>
      <c r="L40" s="36">
        <f t="shared" si="45"/>
        <v>0.11841860465116279</v>
      </c>
      <c r="M40" s="9">
        <v>37140</v>
      </c>
      <c r="N40" s="36">
        <f t="shared" si="46"/>
        <v>2.8567912250203838E-2</v>
      </c>
      <c r="O40" s="19">
        <v>3161</v>
      </c>
      <c r="P40" s="38">
        <f t="shared" si="53"/>
        <v>0.34531352414245137</v>
      </c>
      <c r="Q40" s="19">
        <f t="shared" si="47"/>
        <v>3161</v>
      </c>
      <c r="R40" s="38">
        <f t="shared" si="48"/>
        <v>0.34531352414245137</v>
      </c>
      <c r="S40" s="12">
        <v>27459</v>
      </c>
      <c r="T40" s="37">
        <f t="shared" si="49"/>
        <v>2.0855770939698346E-2</v>
      </c>
      <c r="U40" s="16">
        <v>6034</v>
      </c>
      <c r="V40" s="36">
        <f>U40/U46</f>
        <v>0.24572405929304447</v>
      </c>
      <c r="W40" s="16">
        <f t="shared" si="50"/>
        <v>6034</v>
      </c>
      <c r="X40" s="36">
        <f t="shared" si="51"/>
        <v>0.24572405929304447</v>
      </c>
      <c r="Y40" s="16">
        <f t="shared" si="52"/>
        <v>37837</v>
      </c>
      <c r="Z40" s="35">
        <f t="shared" si="52"/>
        <v>2.8171352585283919E-2</v>
      </c>
    </row>
    <row r="41" spans="2:26">
      <c r="B41" s="34" t="s">
        <v>9</v>
      </c>
      <c r="C41" s="12">
        <v>-7560</v>
      </c>
      <c r="D41" s="38">
        <f t="shared" si="39"/>
        <v>-0.19735296421019657</v>
      </c>
      <c r="E41" s="19">
        <f t="shared" si="40"/>
        <v>-7560</v>
      </c>
      <c r="F41" s="38">
        <f t="shared" si="41"/>
        <v>-0.19735296421019657</v>
      </c>
      <c r="G41" s="12">
        <v>34014</v>
      </c>
      <c r="H41" s="38">
        <f t="shared" si="42"/>
        <v>2.7089859103105369E-2</v>
      </c>
      <c r="I41" s="16">
        <v>-2798</v>
      </c>
      <c r="J41" s="36">
        <f t="shared" si="43"/>
        <v>-0.26027906976744186</v>
      </c>
      <c r="K41" s="16">
        <f t="shared" si="44"/>
        <v>-2798</v>
      </c>
      <c r="L41" s="36">
        <f t="shared" si="45"/>
        <v>-0.26027906976744186</v>
      </c>
      <c r="M41" s="9">
        <v>30388</v>
      </c>
      <c r="N41" s="36">
        <f t="shared" si="46"/>
        <v>2.3374305801270711E-2</v>
      </c>
      <c r="O41" s="19">
        <v>1833</v>
      </c>
      <c r="P41" s="38">
        <f t="shared" si="53"/>
        <v>0.2002403320952589</v>
      </c>
      <c r="Q41" s="19">
        <f t="shared" si="47"/>
        <v>1833</v>
      </c>
      <c r="R41" s="38">
        <f t="shared" si="48"/>
        <v>0.2002403320952589</v>
      </c>
      <c r="S41" s="12">
        <v>24356</v>
      </c>
      <c r="T41" s="37">
        <f t="shared" si="49"/>
        <v>1.8498967806813538E-2</v>
      </c>
      <c r="U41" s="16">
        <v>3119</v>
      </c>
      <c r="V41" s="36">
        <f>U41/U46</f>
        <v>0.12701580061899331</v>
      </c>
      <c r="W41" s="16">
        <f t="shared" si="50"/>
        <v>3119</v>
      </c>
      <c r="X41" s="36">
        <f t="shared" si="51"/>
        <v>0.12701580061899331</v>
      </c>
      <c r="Y41" s="16">
        <f t="shared" si="52"/>
        <v>10914</v>
      </c>
      <c r="Z41" s="35">
        <f t="shared" si="52"/>
        <v>8.1259651165734251E-3</v>
      </c>
    </row>
    <row r="42" spans="2:26">
      <c r="B42" s="34" t="s">
        <v>8</v>
      </c>
      <c r="C42" s="12">
        <v>725</v>
      </c>
      <c r="D42" s="38">
        <f t="shared" si="39"/>
        <v>1.8926044848200069E-2</v>
      </c>
      <c r="E42" s="19">
        <f t="shared" si="40"/>
        <v>725</v>
      </c>
      <c r="F42" s="38">
        <f t="shared" si="41"/>
        <v>1.8926044848200069E-2</v>
      </c>
      <c r="G42" s="12">
        <v>83712</v>
      </c>
      <c r="H42" s="38">
        <f t="shared" si="42"/>
        <v>6.6670967402809339E-2</v>
      </c>
      <c r="I42" s="16">
        <v>1630</v>
      </c>
      <c r="J42" s="36">
        <f t="shared" si="43"/>
        <v>0.15162790697674419</v>
      </c>
      <c r="K42" s="16">
        <f t="shared" si="44"/>
        <v>1630</v>
      </c>
      <c r="L42" s="36">
        <f t="shared" si="45"/>
        <v>0.15162790697674419</v>
      </c>
      <c r="M42" s="9">
        <v>91870</v>
      </c>
      <c r="N42" s="36">
        <f t="shared" si="46"/>
        <v>7.0665969262957096E-2</v>
      </c>
      <c r="O42" s="19">
        <v>2940</v>
      </c>
      <c r="P42" s="38">
        <f t="shared" si="53"/>
        <v>0.32117107275507972</v>
      </c>
      <c r="Q42" s="19">
        <f t="shared" si="47"/>
        <v>2940</v>
      </c>
      <c r="R42" s="38">
        <f t="shared" si="48"/>
        <v>0.32117107275507972</v>
      </c>
      <c r="S42" s="12">
        <v>92640</v>
      </c>
      <c r="T42" s="37">
        <f t="shared" si="49"/>
        <v>7.0362308163212609E-2</v>
      </c>
      <c r="U42" s="16">
        <v>3858</v>
      </c>
      <c r="V42" s="36">
        <f>U42/U46</f>
        <v>0.15711027854699464</v>
      </c>
      <c r="W42" s="16">
        <f t="shared" si="50"/>
        <v>3858</v>
      </c>
      <c r="X42" s="36">
        <f t="shared" si="51"/>
        <v>0.15711027854699464</v>
      </c>
      <c r="Y42" s="16">
        <f t="shared" si="52"/>
        <v>94581</v>
      </c>
      <c r="Z42" s="35">
        <f t="shared" si="52"/>
        <v>7.0419819194670247E-2</v>
      </c>
    </row>
    <row r="43" spans="2:26">
      <c r="B43" s="34" t="s">
        <v>7</v>
      </c>
      <c r="C43" s="12">
        <v>106</v>
      </c>
      <c r="D43" s="38">
        <f t="shared" si="39"/>
        <v>2.7671182812540789E-3</v>
      </c>
      <c r="E43" s="19">
        <f t="shared" si="40"/>
        <v>106</v>
      </c>
      <c r="F43" s="38">
        <f t="shared" si="41"/>
        <v>2.7671182812540789E-3</v>
      </c>
      <c r="G43" s="12">
        <v>21389</v>
      </c>
      <c r="H43" s="38">
        <f t="shared" si="42"/>
        <v>1.7034897288067289E-2</v>
      </c>
      <c r="I43" s="16">
        <v>260</v>
      </c>
      <c r="J43" s="36">
        <f t="shared" si="43"/>
        <v>2.4186046511627906E-2</v>
      </c>
      <c r="K43" s="16">
        <f t="shared" si="44"/>
        <v>260</v>
      </c>
      <c r="L43" s="36">
        <f t="shared" si="45"/>
        <v>2.4186046511627906E-2</v>
      </c>
      <c r="M43" s="9">
        <v>21559</v>
      </c>
      <c r="N43" s="36">
        <f t="shared" si="46"/>
        <v>1.6583080780887036E-2</v>
      </c>
      <c r="O43" s="19">
        <v>490</v>
      </c>
      <c r="P43" s="38">
        <f t="shared" si="53"/>
        <v>5.3528512125846625E-2</v>
      </c>
      <c r="Q43" s="19">
        <f t="shared" si="47"/>
        <v>490</v>
      </c>
      <c r="R43" s="38">
        <f t="shared" si="48"/>
        <v>5.3528512125846625E-2</v>
      </c>
      <c r="S43" s="12">
        <v>22215</v>
      </c>
      <c r="T43" s="37">
        <f t="shared" si="49"/>
        <v>1.687282681180665E-2</v>
      </c>
      <c r="U43" s="16">
        <v>702</v>
      </c>
      <c r="V43" s="36">
        <f>U43/U46</f>
        <v>2.8587717869359829E-2</v>
      </c>
      <c r="W43" s="16">
        <f t="shared" si="50"/>
        <v>702</v>
      </c>
      <c r="X43" s="36">
        <f t="shared" si="51"/>
        <v>2.8587717869359829E-2</v>
      </c>
      <c r="Y43" s="16">
        <f t="shared" si="52"/>
        <v>21155</v>
      </c>
      <c r="Z43" s="35">
        <f t="shared" si="52"/>
        <v>1.5750851387310867E-2</v>
      </c>
    </row>
    <row r="44" spans="2:26">
      <c r="B44" s="34" t="s">
        <v>6</v>
      </c>
      <c r="C44" s="12">
        <v>0</v>
      </c>
      <c r="D44" s="38">
        <f t="shared" si="39"/>
        <v>0</v>
      </c>
      <c r="E44" s="19">
        <f t="shared" si="40"/>
        <v>0</v>
      </c>
      <c r="F44" s="38">
        <f t="shared" si="41"/>
        <v>0</v>
      </c>
      <c r="G44" s="12">
        <v>0</v>
      </c>
      <c r="H44" s="38">
        <f t="shared" si="42"/>
        <v>0</v>
      </c>
      <c r="I44" s="16">
        <v>0</v>
      </c>
      <c r="J44" s="36">
        <f t="shared" si="43"/>
        <v>0</v>
      </c>
      <c r="K44" s="16">
        <f t="shared" si="44"/>
        <v>0</v>
      </c>
      <c r="L44" s="36">
        <f t="shared" si="45"/>
        <v>0</v>
      </c>
      <c r="M44" s="9">
        <v>0</v>
      </c>
      <c r="N44" s="36">
        <f t="shared" si="46"/>
        <v>0</v>
      </c>
      <c r="O44" s="19">
        <v>0</v>
      </c>
      <c r="P44" s="38">
        <f t="shared" si="53"/>
        <v>0</v>
      </c>
      <c r="Q44" s="19">
        <f t="shared" si="47"/>
        <v>0</v>
      </c>
      <c r="R44" s="38">
        <f t="shared" si="48"/>
        <v>0</v>
      </c>
      <c r="S44" s="12">
        <v>0</v>
      </c>
      <c r="T44" s="37">
        <f t="shared" si="49"/>
        <v>0</v>
      </c>
      <c r="U44" s="16">
        <v>0</v>
      </c>
      <c r="V44" s="36">
        <f>U44/U46</f>
        <v>0</v>
      </c>
      <c r="W44" s="16">
        <f t="shared" si="50"/>
        <v>0</v>
      </c>
      <c r="X44" s="36">
        <f t="shared" si="51"/>
        <v>0</v>
      </c>
      <c r="Y44" s="16">
        <f t="shared" si="52"/>
        <v>0</v>
      </c>
      <c r="Z44" s="35">
        <f t="shared" si="52"/>
        <v>0</v>
      </c>
    </row>
    <row r="45" spans="2:26">
      <c r="B45" s="34" t="s">
        <v>5</v>
      </c>
      <c r="C45" s="12">
        <v>2714</v>
      </c>
      <c r="D45" s="38">
        <f t="shared" si="39"/>
        <v>7.0848669955882737E-2</v>
      </c>
      <c r="E45" s="19">
        <f t="shared" si="40"/>
        <v>2714</v>
      </c>
      <c r="F45" s="38">
        <f t="shared" si="41"/>
        <v>7.0848669955882737E-2</v>
      </c>
      <c r="G45" s="12">
        <v>61599</v>
      </c>
      <c r="H45" s="38">
        <f t="shared" si="42"/>
        <v>4.9059452898576696E-2</v>
      </c>
      <c r="I45" s="16">
        <v>2296</v>
      </c>
      <c r="J45" s="36">
        <f t="shared" si="43"/>
        <v>0.21358139534883722</v>
      </c>
      <c r="K45" s="16">
        <f t="shared" si="44"/>
        <v>2296</v>
      </c>
      <c r="L45" s="36">
        <f t="shared" si="45"/>
        <v>0.21358139534883722</v>
      </c>
      <c r="M45" s="9">
        <v>61619</v>
      </c>
      <c r="N45" s="36">
        <f t="shared" si="46"/>
        <v>4.7397043213390153E-2</v>
      </c>
      <c r="O45" s="19">
        <v>2852</v>
      </c>
      <c r="P45" s="38">
        <f t="shared" si="53"/>
        <v>0.31155778894472363</v>
      </c>
      <c r="Q45" s="19">
        <f t="shared" si="47"/>
        <v>2852</v>
      </c>
      <c r="R45" s="38">
        <f t="shared" si="48"/>
        <v>0.31155778894472363</v>
      </c>
      <c r="S45" s="12">
        <v>64764</v>
      </c>
      <c r="T45" s="37">
        <f t="shared" si="49"/>
        <v>4.9189815693893579E-2</v>
      </c>
      <c r="U45" s="16">
        <v>5018</v>
      </c>
      <c r="V45" s="36">
        <f>U45/U46</f>
        <v>0.20434924254764619</v>
      </c>
      <c r="W45" s="16">
        <f t="shared" si="50"/>
        <v>5018</v>
      </c>
      <c r="X45" s="36">
        <f t="shared" si="51"/>
        <v>0.20434924254764619</v>
      </c>
      <c r="Y45" s="16">
        <f t="shared" si="52"/>
        <v>72780</v>
      </c>
      <c r="Z45" s="35">
        <f t="shared" si="52"/>
        <v>5.418799167896407E-2</v>
      </c>
    </row>
    <row r="46" spans="2:26">
      <c r="B46" s="33" t="s">
        <v>0</v>
      </c>
      <c r="C46" s="31">
        <f>SUM(C34:C45)</f>
        <v>-38307</v>
      </c>
      <c r="D46" s="32">
        <v>1</v>
      </c>
      <c r="E46" s="31">
        <f>SUM(E34:E45)</f>
        <v>-38307</v>
      </c>
      <c r="F46" s="32">
        <v>1</v>
      </c>
      <c r="G46" s="31">
        <f>SUM(G34:G45)</f>
        <v>1255599</v>
      </c>
      <c r="H46" s="32">
        <v>1</v>
      </c>
      <c r="I46" s="50">
        <f>SUM(I34:I45)</f>
        <v>-10750</v>
      </c>
      <c r="J46" s="36">
        <f t="shared" ref="J46" si="54">I46/$I$46</f>
        <v>1</v>
      </c>
      <c r="K46" s="50">
        <f>SUM(K34:K45)</f>
        <v>-10750</v>
      </c>
      <c r="L46" s="36">
        <f t="shared" si="45"/>
        <v>1</v>
      </c>
      <c r="M46" s="30">
        <f>SUM(M34:M45)</f>
        <v>1300060</v>
      </c>
      <c r="N46" s="36">
        <f t="shared" si="46"/>
        <v>1</v>
      </c>
      <c r="O46" s="19">
        <f>SUM(O34:O45)</f>
        <v>9154</v>
      </c>
      <c r="P46" s="38">
        <f t="shared" si="53"/>
        <v>1</v>
      </c>
      <c r="Q46" s="19">
        <f t="shared" si="47"/>
        <v>9154</v>
      </c>
      <c r="R46" s="38">
        <f t="shared" si="48"/>
        <v>1</v>
      </c>
      <c r="S46" s="31">
        <f>SUM(S34:S45)</f>
        <v>1316614</v>
      </c>
      <c r="T46" s="37">
        <f t="shared" si="49"/>
        <v>1</v>
      </c>
      <c r="U46" s="16">
        <f>SUM(U34:U45)</f>
        <v>24556</v>
      </c>
      <c r="V46" s="36">
        <f>U46/U46</f>
        <v>1</v>
      </c>
      <c r="W46" s="16">
        <f t="shared" si="50"/>
        <v>24556</v>
      </c>
      <c r="X46" s="36">
        <f t="shared" si="51"/>
        <v>1</v>
      </c>
      <c r="Y46" s="16">
        <f t="shared" si="52"/>
        <v>1343102</v>
      </c>
      <c r="Z46" s="35">
        <f t="shared" si="52"/>
        <v>1</v>
      </c>
    </row>
    <row r="47" spans="2:26">
      <c r="B47" s="29"/>
      <c r="C47" s="28"/>
      <c r="D47" s="27"/>
      <c r="E47" s="28"/>
      <c r="F47" s="27"/>
      <c r="G47" s="28"/>
      <c r="H47" s="27"/>
      <c r="I47" s="28"/>
      <c r="J47" s="27"/>
      <c r="K47" s="28"/>
      <c r="L47" s="27"/>
      <c r="M47" s="28"/>
      <c r="N47" s="27"/>
      <c r="O47" s="19"/>
      <c r="P47" s="27"/>
      <c r="Q47" s="28"/>
      <c r="R47" s="27"/>
      <c r="S47" s="28"/>
      <c r="T47" s="27"/>
      <c r="U47" s="28"/>
      <c r="V47" s="27"/>
      <c r="W47" s="28"/>
      <c r="X47" s="27"/>
      <c r="Y47" s="28"/>
      <c r="Z47" s="27"/>
    </row>
    <row r="48" spans="2:26">
      <c r="B48" s="26" t="s">
        <v>4</v>
      </c>
      <c r="C48" s="19">
        <v>-33171</v>
      </c>
      <c r="D48" s="38">
        <f>C48/-$C$21</f>
        <v>-0.8659252878064061</v>
      </c>
      <c r="E48" s="19">
        <f>C48</f>
        <v>-33171</v>
      </c>
      <c r="F48" s="17">
        <f>D48</f>
        <v>-0.8659252878064061</v>
      </c>
      <c r="G48" s="18">
        <v>1146981</v>
      </c>
      <c r="H48" s="17">
        <f>G48/$G$25</f>
        <v>0.91349308178805499</v>
      </c>
      <c r="I48" s="16">
        <v>-12937</v>
      </c>
      <c r="J48" s="36">
        <f>I48/-$I$50</f>
        <v>-1.2034418604651163</v>
      </c>
      <c r="K48" s="16">
        <f>I48</f>
        <v>-12937</v>
      </c>
      <c r="L48" s="36">
        <f>J48</f>
        <v>-1.2034418604651163</v>
      </c>
      <c r="M48" s="15">
        <v>1154656</v>
      </c>
      <c r="N48" s="36">
        <f>M48/$M$50</f>
        <v>0.88815593126471082</v>
      </c>
      <c r="O48" s="19">
        <f>O50-O49</f>
        <v>1479</v>
      </c>
      <c r="P48" s="17">
        <f>O48/O50</f>
        <v>0.16156871313087176</v>
      </c>
      <c r="Q48" s="19">
        <f>O48</f>
        <v>1479</v>
      </c>
      <c r="R48" s="17">
        <f>Q48/Q50</f>
        <v>0.16156871313087176</v>
      </c>
      <c r="S48" s="18">
        <f>S50-S49</f>
        <v>1192473</v>
      </c>
      <c r="T48" s="17">
        <f>S48/S50</f>
        <v>0.90571192467951878</v>
      </c>
      <c r="U48" s="16">
        <f>U50-U49</f>
        <v>13098</v>
      </c>
      <c r="V48" s="14">
        <f>U48/U50</f>
        <v>0.53339306075908133</v>
      </c>
      <c r="W48" s="16">
        <f>U48</f>
        <v>13098</v>
      </c>
      <c r="X48" s="14">
        <f>V48</f>
        <v>0.53339306075908133</v>
      </c>
      <c r="Y48" s="16">
        <f>Y23</f>
        <v>1225596</v>
      </c>
      <c r="Z48" s="35">
        <f>Z23</f>
        <v>0.91251148460801934</v>
      </c>
    </row>
    <row r="49" spans="2:26">
      <c r="B49" s="25" t="s">
        <v>3</v>
      </c>
      <c r="C49" s="12">
        <v>-5136</v>
      </c>
      <c r="D49" s="38">
        <f>C49/-$C$21</f>
        <v>-0.13407471219359385</v>
      </c>
      <c r="E49" s="19">
        <f>C49</f>
        <v>-5136</v>
      </c>
      <c r="F49" s="17">
        <f t="shared" ref="F49:F50" si="55">D49</f>
        <v>-0.13407471219359385</v>
      </c>
      <c r="G49" s="11">
        <v>108618</v>
      </c>
      <c r="H49" s="17">
        <f>G49/$G$25</f>
        <v>8.6506918211945061E-2</v>
      </c>
      <c r="I49" s="16">
        <v>2187</v>
      </c>
      <c r="J49" s="36">
        <f>I49/-$I$50</f>
        <v>0.20344186046511628</v>
      </c>
      <c r="K49" s="16">
        <f>I49</f>
        <v>2187</v>
      </c>
      <c r="L49" s="36">
        <f t="shared" ref="L49:L50" si="56">J49</f>
        <v>0.20344186046511628</v>
      </c>
      <c r="M49" s="8">
        <v>145404</v>
      </c>
      <c r="N49" s="36">
        <f t="shared" ref="N49:N50" si="57">M49/$M$50</f>
        <v>0.11184406873528914</v>
      </c>
      <c r="O49" s="19">
        <v>7675</v>
      </c>
      <c r="P49" s="17">
        <f>O49/O50</f>
        <v>0.83843128686912827</v>
      </c>
      <c r="Q49" s="19">
        <f t="shared" ref="Q49:Q50" si="58">O49</f>
        <v>7675</v>
      </c>
      <c r="R49" s="17">
        <f>Q49/Q50</f>
        <v>0.83843128686912827</v>
      </c>
      <c r="S49" s="11">
        <v>124141</v>
      </c>
      <c r="T49" s="10">
        <f>S49/S50</f>
        <v>9.4288075320481168E-2</v>
      </c>
      <c r="U49" s="16">
        <v>11458</v>
      </c>
      <c r="V49" s="14">
        <f>U49/U50</f>
        <v>0.46660693924091873</v>
      </c>
      <c r="W49" s="16">
        <f t="shared" ref="W49:W50" si="59">U49</f>
        <v>11458</v>
      </c>
      <c r="X49" s="14">
        <f t="shared" ref="X49:X50" si="60">V49</f>
        <v>0.46660693924091873</v>
      </c>
      <c r="Y49" s="16">
        <f t="shared" ref="Y49:Z50" si="61">Y24</f>
        <v>117506</v>
      </c>
      <c r="Z49" s="35">
        <f t="shared" si="61"/>
        <v>8.7488515391980659E-2</v>
      </c>
    </row>
    <row r="50" spans="2:26">
      <c r="B50" s="24" t="s">
        <v>0</v>
      </c>
      <c r="C50" s="6">
        <f>SUM(C48:C49)</f>
        <v>-38307</v>
      </c>
      <c r="D50" s="32">
        <v>1</v>
      </c>
      <c r="E50" s="6">
        <f t="shared" ref="E50:H50" si="62">SUM(E48:E49)</f>
        <v>-38307</v>
      </c>
      <c r="F50" s="17">
        <f t="shared" si="55"/>
        <v>1</v>
      </c>
      <c r="G50" s="6">
        <f t="shared" si="62"/>
        <v>1255599</v>
      </c>
      <c r="H50" s="4">
        <f t="shared" si="62"/>
        <v>1</v>
      </c>
      <c r="I50" s="50">
        <f>SUM(I48:I49)</f>
        <v>-10750</v>
      </c>
      <c r="J50" s="36">
        <f t="shared" ref="J50" si="63">I50/$I$50</f>
        <v>1</v>
      </c>
      <c r="K50" s="50">
        <f>SUM(K48:K49)</f>
        <v>-10750</v>
      </c>
      <c r="L50" s="36">
        <f t="shared" si="56"/>
        <v>1</v>
      </c>
      <c r="M50" s="3">
        <f>SUM(M48:M49)</f>
        <v>1300060</v>
      </c>
      <c r="N50" s="36">
        <f t="shared" si="57"/>
        <v>1</v>
      </c>
      <c r="O50" s="19">
        <f>O46</f>
        <v>9154</v>
      </c>
      <c r="P50" s="17">
        <v>1</v>
      </c>
      <c r="Q50" s="19">
        <f t="shared" si="58"/>
        <v>9154</v>
      </c>
      <c r="R50" s="17">
        <v>1</v>
      </c>
      <c r="S50" s="5">
        <f>S46</f>
        <v>1316614</v>
      </c>
      <c r="T50" s="4">
        <v>1</v>
      </c>
      <c r="U50" s="16">
        <f>U54</f>
        <v>24556</v>
      </c>
      <c r="V50" s="14">
        <f>U50/U50</f>
        <v>1</v>
      </c>
      <c r="W50" s="16">
        <f t="shared" si="59"/>
        <v>24556</v>
      </c>
      <c r="X50" s="14">
        <f t="shared" si="60"/>
        <v>1</v>
      </c>
      <c r="Y50" s="16">
        <f t="shared" si="61"/>
        <v>1343102</v>
      </c>
      <c r="Z50" s="35">
        <f t="shared" si="61"/>
        <v>1</v>
      </c>
    </row>
    <row r="51" spans="2:26">
      <c r="B51" s="23"/>
      <c r="C51" s="22"/>
      <c r="D51" s="21"/>
      <c r="E51" s="22"/>
      <c r="F51" s="21"/>
      <c r="G51" s="22"/>
      <c r="H51" s="21"/>
      <c r="I51" s="22"/>
      <c r="J51" s="21"/>
      <c r="K51" s="22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21"/>
      <c r="W51" s="22"/>
      <c r="X51" s="21"/>
      <c r="Y51" s="22"/>
      <c r="Z51" s="21"/>
    </row>
    <row r="52" spans="2:26">
      <c r="B52" s="20" t="s">
        <v>2</v>
      </c>
      <c r="C52" s="19">
        <v>-42964</v>
      </c>
      <c r="D52" s="17">
        <f>C52/-$C$29</f>
        <v>-1.121570470149059</v>
      </c>
      <c r="E52" s="19">
        <f>C52</f>
        <v>-42964</v>
      </c>
      <c r="F52" s="17">
        <f>D52</f>
        <v>-1.121570470149059</v>
      </c>
      <c r="G52" s="18">
        <v>950405</v>
      </c>
      <c r="H52" s="17">
        <f>G52/$G$29</f>
        <v>0.75693354327297169</v>
      </c>
      <c r="I52" s="16">
        <v>-17146</v>
      </c>
      <c r="J52" s="36">
        <f>I52/-$I$54</f>
        <v>-1.5949767441860465</v>
      </c>
      <c r="K52" s="16">
        <f>I52</f>
        <v>-17146</v>
      </c>
      <c r="L52" s="36">
        <f>J52</f>
        <v>-1.5949767441860465</v>
      </c>
      <c r="M52" s="15">
        <v>986970</v>
      </c>
      <c r="N52" s="36">
        <f>M52/$M$54</f>
        <v>0.75917265356983521</v>
      </c>
      <c r="O52" s="19">
        <f>O54-O53</f>
        <v>-280</v>
      </c>
      <c r="P52" s="53">
        <f>O52/O54</f>
        <v>-3.0587721214769499E-2</v>
      </c>
      <c r="Q52" s="19">
        <f>O52</f>
        <v>-280</v>
      </c>
      <c r="R52" s="53">
        <f>P52</f>
        <v>-3.0587721214769499E-2</v>
      </c>
      <c r="S52" s="18">
        <f>S54-S53</f>
        <v>1004876</v>
      </c>
      <c r="T52" s="17">
        <f>S52/S54</f>
        <v>0.76322749112496147</v>
      </c>
      <c r="U52" s="16">
        <f>U54-U53</f>
        <v>9455</v>
      </c>
      <c r="V52" s="14">
        <f>U52/U54</f>
        <v>0.38503827985013844</v>
      </c>
      <c r="W52" s="16">
        <f>U52</f>
        <v>9455</v>
      </c>
      <c r="X52" s="14">
        <f>V52</f>
        <v>0.38503827985013844</v>
      </c>
      <c r="Y52" s="16">
        <f>Y54-Y53</f>
        <v>1022494</v>
      </c>
      <c r="Z52" s="35">
        <f>Y52/Y54</f>
        <v>0.76129288765856951</v>
      </c>
    </row>
    <row r="53" spans="2:26">
      <c r="B53" s="13" t="s">
        <v>1</v>
      </c>
      <c r="C53" s="12">
        <v>4657</v>
      </c>
      <c r="D53" s="17">
        <f>C53/-$C$29</f>
        <v>0.12157047014905892</v>
      </c>
      <c r="E53" s="19">
        <f>C53</f>
        <v>4657</v>
      </c>
      <c r="F53" s="17">
        <f t="shared" ref="F53:F54" si="64">D53</f>
        <v>0.12157047014905892</v>
      </c>
      <c r="G53" s="11">
        <v>305194</v>
      </c>
      <c r="H53" s="17">
        <f>G53/$G$29</f>
        <v>0.24306645672702828</v>
      </c>
      <c r="I53" s="16">
        <v>6396</v>
      </c>
      <c r="J53" s="36">
        <f t="shared" ref="J53" si="65">I53/-$I$54</f>
        <v>0.59497674418604651</v>
      </c>
      <c r="K53" s="16">
        <f>I53</f>
        <v>6396</v>
      </c>
      <c r="L53" s="36">
        <f t="shared" ref="L53:L54" si="66">J53</f>
        <v>0.59497674418604651</v>
      </c>
      <c r="M53" s="8">
        <v>313090</v>
      </c>
      <c r="N53" s="36">
        <f t="shared" ref="N53:N54" si="67">M53/$M$54</f>
        <v>0.24082734643016476</v>
      </c>
      <c r="O53" s="19">
        <f>O45+O43+O42+O38</f>
        <v>9434</v>
      </c>
      <c r="P53" s="17">
        <f>O53/O54</f>
        <v>1.0305877212147696</v>
      </c>
      <c r="Q53" s="19">
        <f>O53</f>
        <v>9434</v>
      </c>
      <c r="R53" s="17">
        <f t="shared" ref="R53:R54" si="68">P53</f>
        <v>1.0305877212147696</v>
      </c>
      <c r="S53" s="11">
        <f>S45+S43+S42+S38</f>
        <v>311738</v>
      </c>
      <c r="T53" s="10">
        <f>S53/S54</f>
        <v>0.23677250887503853</v>
      </c>
      <c r="U53" s="16">
        <f>U38+U42+U43+U45</f>
        <v>15101</v>
      </c>
      <c r="V53" s="14">
        <f>U53/U54</f>
        <v>0.6149617201498615</v>
      </c>
      <c r="W53" s="16">
        <f t="shared" ref="W53:W54" si="69">U53</f>
        <v>15101</v>
      </c>
      <c r="X53" s="14">
        <f t="shared" ref="X53:X54" si="70">V53</f>
        <v>0.6149617201498615</v>
      </c>
      <c r="Y53" s="16">
        <f>Y38+Y42+Y43+Y45</f>
        <v>320608</v>
      </c>
      <c r="Z53" s="35">
        <f>Y53/Y54</f>
        <v>0.23870711234143052</v>
      </c>
    </row>
    <row r="54" spans="2:26">
      <c r="B54" s="7" t="s">
        <v>0</v>
      </c>
      <c r="C54" s="6">
        <f t="shared" ref="C54:H54" si="71">SUM(C52:C53)</f>
        <v>-38307</v>
      </c>
      <c r="D54" s="32">
        <v>1</v>
      </c>
      <c r="E54" s="6">
        <f t="shared" si="71"/>
        <v>-38307</v>
      </c>
      <c r="F54" s="17">
        <f t="shared" si="64"/>
        <v>1</v>
      </c>
      <c r="G54" s="6">
        <f t="shared" si="71"/>
        <v>1255599</v>
      </c>
      <c r="H54" s="4">
        <f t="shared" si="71"/>
        <v>1</v>
      </c>
      <c r="I54" s="50">
        <f>SUM(I52:I53)</f>
        <v>-10750</v>
      </c>
      <c r="J54" s="36">
        <v>1</v>
      </c>
      <c r="K54" s="50">
        <f>SUM(K52:K53)</f>
        <v>-10750</v>
      </c>
      <c r="L54" s="36">
        <f t="shared" si="66"/>
        <v>1</v>
      </c>
      <c r="M54" s="2">
        <f>SUM(M52:M53)</f>
        <v>1300060</v>
      </c>
      <c r="N54" s="36">
        <f t="shared" si="67"/>
        <v>1</v>
      </c>
      <c r="O54" s="19">
        <f>O46</f>
        <v>9154</v>
      </c>
      <c r="P54" s="17">
        <v>1</v>
      </c>
      <c r="Q54" s="19">
        <f>SUM(Q52:Q53)</f>
        <v>9154</v>
      </c>
      <c r="R54" s="17">
        <f t="shared" si="68"/>
        <v>1</v>
      </c>
      <c r="S54" s="5">
        <f>S46</f>
        <v>1316614</v>
      </c>
      <c r="T54" s="4">
        <v>1</v>
      </c>
      <c r="U54" s="16">
        <f>U46</f>
        <v>24556</v>
      </c>
      <c r="V54" s="14">
        <f>U54/U54</f>
        <v>1</v>
      </c>
      <c r="W54" s="16">
        <f t="shared" si="69"/>
        <v>24556</v>
      </c>
      <c r="X54" s="14">
        <f t="shared" si="70"/>
        <v>1</v>
      </c>
      <c r="Y54" s="16">
        <f>Y46</f>
        <v>1343102</v>
      </c>
      <c r="Z54" s="35">
        <f>Y54/Y54</f>
        <v>1</v>
      </c>
    </row>
  </sheetData>
  <sheetProtection password="EFBB" sheet="1" objects="1" scenarios="1"/>
  <mergeCells count="34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S7:T7"/>
    <mergeCell ref="U7:V7"/>
    <mergeCell ref="W7:X7"/>
    <mergeCell ref="C7:D7"/>
    <mergeCell ref="E7:F7"/>
    <mergeCell ref="G7:H7"/>
    <mergeCell ref="I7:J7"/>
    <mergeCell ref="K7:L7"/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תשואה 31.3.2020</vt:lpstr>
      <vt:lpstr>'פרסום תשואה 31.3.2020'!Print_Area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Danielle Shapira</cp:lastModifiedBy>
  <dcterms:created xsi:type="dcterms:W3CDTF">2016-08-10T06:34:50Z</dcterms:created>
  <dcterms:modified xsi:type="dcterms:W3CDTF">2021-04-04T04:32:18Z</dcterms:modified>
</cp:coreProperties>
</file>